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sparenza e corruzione\pubblicazioni\pubblicazioni coni\bilancio\Bilancio preventivo\2017\Dati entrate e spese\dato pubblicato\"/>
    </mc:Choice>
  </mc:AlternateContent>
  <bookViews>
    <workbookView xWindow="0" yWindow="0" windowWidth="28800" windowHeight="11835"/>
  </bookViews>
  <sheets>
    <sheet name="Tabella entrate e uscite" sheetId="1" r:id="rId1"/>
  </sheets>
  <externalReferences>
    <externalReference r:id="rId2"/>
    <externalReference r:id="rId3"/>
    <externalReference r:id="rId4"/>
    <externalReference r:id="rId5"/>
  </externalReferences>
  <definedNames>
    <definedName name="bbb">[2]Mastrino!#REF!</definedName>
    <definedName name="Beg_Bal">#REF!</definedName>
    <definedName name="data">[2]Mastrino!#REF!</definedName>
    <definedName name="DATA1">#REF!</definedName>
    <definedName name="DATA10">#REF!</definedName>
    <definedName name="data13">[3]Mastrino!#REF!</definedName>
    <definedName name="DATA14">[3]Mastrino!#REF!</definedName>
    <definedName name="DATA15">#REF!</definedName>
    <definedName name="data16">[3]Mastrino!#REF!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dd">[2]Mastrino!#REF!</definedName>
    <definedName name="dddd">[2]Mastrino!#REF!</definedName>
    <definedName name="End_Bal">#REF!</definedName>
    <definedName name="Extra_Pay">#REF!</definedName>
    <definedName name="Int">#REF!</definedName>
    <definedName name="Interest_Rate">#REF!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tefano">[3]Mastrino!#REF!</definedName>
    <definedName name="TEST1">#REF!</definedName>
    <definedName name="TESTHKEY">#REF!</definedName>
    <definedName name="TESTKEYS">#REF!</definedName>
    <definedName name="TESTVKEY">#REF!</definedName>
    <definedName name="Total_Pay">#REF!</definedName>
    <definedName name="Values_Entered">IF(Loan_Amount*Interest_Rate*Loan_Years*Loan_Start&gt;0,1,0)</definedName>
    <definedName name="W">'[4]Vle Tiziano Mutuo'!$E$20:$E$99</definedName>
    <definedName name="zi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1" l="1"/>
  <c r="H168" i="1" s="1"/>
  <c r="F166" i="1"/>
  <c r="F167" i="1" s="1"/>
  <c r="E166" i="1"/>
  <c r="E156" i="1"/>
  <c r="E151" i="1"/>
  <c r="E145" i="1"/>
  <c r="E141" i="1"/>
  <c r="E138" i="1"/>
  <c r="E135" i="1"/>
  <c r="E126" i="1"/>
  <c r="E110" i="1"/>
  <c r="D105" i="1"/>
  <c r="E105" i="1" s="1"/>
  <c r="D104" i="1"/>
  <c r="C103" i="1"/>
  <c r="E92" i="1"/>
  <c r="E88" i="1"/>
  <c r="E84" i="1"/>
  <c r="E63" i="1"/>
  <c r="E57" i="1"/>
  <c r="E55" i="1"/>
  <c r="E53" i="1"/>
  <c r="C52" i="1"/>
  <c r="C51" i="1" s="1"/>
  <c r="D51" i="1"/>
  <c r="E43" i="1"/>
  <c r="E39" i="1"/>
  <c r="E34" i="1"/>
  <c r="C32" i="1"/>
  <c r="E32" i="1" s="1"/>
  <c r="D31" i="1"/>
  <c r="E31" i="1" s="1"/>
  <c r="E30" i="1"/>
  <c r="C29" i="1"/>
  <c r="E24" i="1"/>
  <c r="E23" i="1" s="1"/>
  <c r="D23" i="1"/>
  <c r="C23" i="1"/>
  <c r="C19" i="1"/>
  <c r="C18" i="1" s="1"/>
  <c r="D18" i="1"/>
  <c r="C15" i="1"/>
  <c r="E15" i="1" s="1"/>
  <c r="C14" i="1"/>
  <c r="E14" i="1" s="1"/>
  <c r="C13" i="1"/>
  <c r="E13" i="1" s="1"/>
  <c r="D12" i="1"/>
  <c r="E7" i="1"/>
  <c r="E5" i="1"/>
  <c r="D103" i="1" l="1"/>
  <c r="E4" i="1"/>
  <c r="E150" i="1"/>
  <c r="E54" i="1"/>
  <c r="E134" i="1"/>
  <c r="E12" i="1"/>
  <c r="E52" i="1"/>
  <c r="E51" i="1" s="1"/>
  <c r="E48" i="1" s="1"/>
  <c r="E19" i="1"/>
  <c r="E18" i="1" s="1"/>
  <c r="C12" i="1"/>
  <c r="C28" i="1"/>
  <c r="E104" i="1"/>
  <c r="E103" i="1" s="1"/>
  <c r="D29" i="1"/>
  <c r="D28" i="1" s="1"/>
  <c r="C164" i="1" l="1"/>
  <c r="E11" i="1"/>
  <c r="E10" i="1" s="1"/>
  <c r="E29" i="1"/>
  <c r="E28" i="1" s="1"/>
  <c r="E26" i="1" s="1"/>
  <c r="E25" i="1" s="1"/>
  <c r="E176" i="1"/>
  <c r="E97" i="1"/>
  <c r="E91" i="1" s="1"/>
  <c r="E164" i="1" l="1"/>
  <c r="E168" i="1" s="1"/>
</calcChain>
</file>

<file path=xl/sharedStrings.xml><?xml version="1.0" encoding="utf-8"?>
<sst xmlns="http://schemas.openxmlformats.org/spreadsheetml/2006/main" count="670" uniqueCount="340">
  <si>
    <t>ENTRATE</t>
  </si>
  <si>
    <t>Livello</t>
  </si>
  <si>
    <t>Descrizione codice economico</t>
  </si>
  <si>
    <t>valore BDG 2016 nell'economico</t>
  </si>
  <si>
    <t>rettifica COFOG</t>
  </si>
  <si>
    <t>TOTALE ENTRATE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</si>
  <si>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</si>
  <si>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</si>
  <si>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</si>
  <si>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</si>
  <si>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</si>
  <si>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</si>
  <si>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Contributi sociali e premi</t>
  </si>
  <si>
    <t>Contributi sociali e premi a carico del datore di lavoro e dei lavoratori</t>
  </si>
  <si>
    <t>Contributi sociali a carico delle persone non occupate</t>
  </si>
  <si>
    <t>Trasferimenti correnti</t>
  </si>
  <si>
    <t>Trasferimenti correnti da Amministrazioni pubbliche</t>
  </si>
  <si>
    <t>A.1.1. contributo da Stato</t>
  </si>
  <si>
    <t>A.1.2. contributo da Regioni, Comuni ….</t>
  </si>
  <si>
    <t>A.3.1 Ricavi Strutture Territoriali</t>
  </si>
  <si>
    <t>Trasferimenti correnti da Famiglie</t>
  </si>
  <si>
    <t>Trasferimenti correnti da Imprese</t>
  </si>
  <si>
    <t>Trasferimenti correnti da Istituzioni Sociali Private</t>
  </si>
  <si>
    <t>A.1.4 Altri contributi</t>
  </si>
  <si>
    <t>Trasferimenti correnti dall'Unione Europea e dal Resto del Mondo</t>
  </si>
  <si>
    <t>A.1.3 contributi da CIO / COE</t>
  </si>
  <si>
    <t>Entrate extratributarie</t>
  </si>
  <si>
    <t>Vendita di beni e servizi e proventi derivanti dalla gestione dei beni</t>
  </si>
  <si>
    <t>Vendita di beni</t>
  </si>
  <si>
    <t>Vendita di servizi</t>
  </si>
  <si>
    <t>A.2.1 Ricavi commerciali - cash</t>
  </si>
  <si>
    <t>A.2.1 Ricavi commerciali - cash (CIO)</t>
  </si>
  <si>
    <t>A.2.1 Ricavi commerciali - merci</t>
  </si>
  <si>
    <t>A.2.2. Ricavi per Organi di Giustizia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</si>
  <si>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</si>
  <si>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</si>
  <si>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</si>
  <si>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</si>
  <si>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</si>
  <si>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</si>
  <si>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</si>
  <si>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</si>
  <si>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medio-lungo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</si>
  <si>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</si>
  <si>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</si>
  <si>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</si>
  <si>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</si>
  <si>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</si>
  <si>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</si>
  <si>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</si>
  <si>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</si>
  <si>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</si>
  <si>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A.2.3 Ricavi diversi</t>
  </si>
  <si>
    <t>Entrate in conto capitale</t>
  </si>
  <si>
    <t>Tributi in conto capitale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</si>
  <si>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</si>
  <si>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</si>
  <si>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</si>
  <si>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</si>
  <si>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</si>
  <si>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>Contributi agli investimenti da Istituzioni Sociali Private</t>
  </si>
  <si>
    <t>Contributi agli investimenti dall'Unione Europea e dal Resto del Mondo</t>
  </si>
  <si>
    <t>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</si>
  <si>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</si>
  <si>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Famiglie</t>
  </si>
  <si>
    <t>Trasferimenti in conto capitale per assunzione di debiti dell'amministrazione da parte di Imprese</t>
  </si>
  <si>
    <t>Trasferimenti in conto capitale per assunzione di debiti dell'amministrazione da parte di Istituzioni Sociali Private</t>
  </si>
  <si>
    <t>Trasferimenti in conto capitale per assunzione di debiti dell'amministrazione da parte dell'Unione Europea e dal Resto del Mondo</t>
  </si>
  <si>
    <t>Trasferimenti in conto capitale per cancellazione di crediti dell'amministrazione da parte di amministrazioni pubbliche</t>
  </si>
  <si>
    <t>Trasferimenti in conto capitale per cancellazione di crediti dell'amministrazione da parte di Famiglie</t>
  </si>
  <si>
    <t>Trasferimenti in conto capitale per cancellazione di crediti dell'amministrazione da parte di Imprese</t>
  </si>
  <si>
    <t>Trasferimenti in conto capitale per cancellazione di crediti dell'amministrazione da parte di Istituzioni Sociali Private</t>
  </si>
  <si>
    <t>Trasferimenti in conto capitale per cancellazione di crediti dell'amministrazione da parte dell'Unione Europea e dal Resto del Mondo</t>
  </si>
  <si>
    <t>Trasferimenti in conto capitale per escussione di garanzie senza rivalsa da parte di amministrazioni pubbliche</t>
  </si>
  <si>
    <t>Trasferimenti in conto capitale per escussione di garanzie senza rivalsa da parte di Famiglie</t>
  </si>
  <si>
    <t>Trasferimenti in conto capitale per escussione di garanzie senza rivalsa da parte di Imprese</t>
  </si>
  <si>
    <t>Trasferimenti in conto capitale per escussione di garanzie senza rivalsa da parte di Istituzioni Sociali Private</t>
  </si>
  <si>
    <t>Trasferimenti in conto capitale per escussione di garanzie senza rivalsa da parte dell'Unione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</si>
  <si>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</si>
  <si>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</si>
  <si>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</si>
  <si>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>Altri trasferimenti in conto capitale da Istituzioni Sociali Private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</si>
  <si>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</si>
  <si>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</si>
  <si>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</si>
  <si>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</si>
  <si>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</si>
  <si>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</si>
  <si>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Entrate derivanti da conferimento immobili e fondi immobiliari</t>
  </si>
  <si>
    <t>Altre entrate in conto capitale n.a.c.</t>
  </si>
  <si>
    <t>Entrate da riduzione di attività finanziarie</t>
  </si>
  <si>
    <t>Alienazione di attività finanziarie</t>
  </si>
  <si>
    <t>Alienazione di azioni e partecipazioni e conferimenti di capitale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</si>
  <si>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</si>
  <si>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</si>
  <si>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</si>
  <si>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</si>
  <si>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</si>
  <si>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</si>
  <si>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</si>
  <si>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>Riscossione crediti di breve termine a tasso agevolato da Istituzioni sociali Private</t>
  </si>
  <si>
    <t>Riscossione crediti di breve termine a tasso agevolato dall'Unione Europea e dal Resto del Mondo</t>
  </si>
  <si>
    <t>Riscossione crediti di breve termine a tasso non agevolato da Amministrazioni Pubbliche</t>
  </si>
  <si>
    <t>Riscossione Crediti - sede centrale</t>
  </si>
  <si>
    <t>Riscossione Crediti - OT</t>
  </si>
  <si>
    <t>Riscossione crediti di breve termine a tasso non agevolato da Famiglie</t>
  </si>
  <si>
    <t>Riscossione crediti di breve termine a tasso non agevolato da Imprese</t>
  </si>
  <si>
    <t>Riscossione crediti di breve termine a tasso non agevolato da Istituzioni sociali Private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</si>
  <si>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</si>
  <si>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</si>
  <si>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</si>
  <si>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</si>
  <si>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</si>
  <si>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>Riscossione crediti di medio-lungo termine a tasso agevolato da Istituzioni sociali Private</t>
  </si>
  <si>
    <t>Riscossione crediti di medio-lungo termine a tasso agevolato dall'Unione Europea e dal Resto del Mondo</t>
  </si>
  <si>
    <t>Riscossione crediti di medio-lungo termine a tasso non agevolato da Amministrazioni Pubbliche</t>
  </si>
  <si>
    <t>Riscossione crediti di medio-lungo termine a tasso non agevolato da Famiglie</t>
  </si>
  <si>
    <t>Riscossione crediti di medio-lungo termine a tasso non agevolato da Imprese</t>
  </si>
  <si>
    <t>Riscossione crediti di medio-lungo termine a tasso non agevolato da Istituzioni sociali Private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</si>
  <si>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</si>
  <si>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</si>
  <si>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</si>
  <si>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</si>
  <si>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>Riscossione crediti sorti a seguito di escussione di garanzie in favore di Istituzioni sociali Private</t>
  </si>
  <si>
    <t>Riscossione crediti sorti a seguito di escussione di garanzie in favore dell'Unione Europea e dal Resto del Mondo</t>
  </si>
  <si>
    <t>Altre entrate per riduzione di attività finanziarie</t>
  </si>
  <si>
    <t>Riduzione di attività finanziarie verso Amministrazioni Pubbliche</t>
  </si>
  <si>
    <t>Riduzione di attività finanziarie verso Famiglie</t>
  </si>
  <si>
    <t>Riduzione di attività finanziarie verso Imprese</t>
  </si>
  <si>
    <t>Riduzione di attività finanziarie verso Istituzioni sociali Private</t>
  </si>
  <si>
    <t>Riduzione di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</si>
  <si>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</si>
  <si>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</si>
  <si>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</si>
  <si>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</si>
  <si>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Emissione titoli obbligazionari a breve termine</t>
  </si>
  <si>
    <t>Emissione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</si>
  <si>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</si>
  <si>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</si>
  <si>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</si>
  <si>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</si>
  <si>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Accensione prestiti da attualizzazione Contributi Pluriennali</t>
  </si>
  <si>
    <t>Accensione prestiti a seguito di escussione di garanzie in favore dell'amministrazione</t>
  </si>
  <si>
    <t>Altre forme di indebitamento</t>
  </si>
  <si>
    <t>Accensione Prestiti - Leasing finanziario</t>
  </si>
  <si>
    <t>Accensione Prestiti - Operazioni di cartolarizzazione</t>
  </si>
  <si>
    <t>Accensione Prestiti - Derivati</t>
  </si>
  <si>
    <t>Anticipazioni da istituto tesoriere/cassiere</t>
  </si>
  <si>
    <t>Entrate per conto terzi e partite di giro</t>
  </si>
  <si>
    <t>Entrate per partite di giro</t>
  </si>
  <si>
    <t>Altre ritenute</t>
  </si>
  <si>
    <t>Ritenute su redditi da lavoro dipendente</t>
  </si>
  <si>
    <t>Ritenute su redditi da lavoro autonomo</t>
  </si>
  <si>
    <t>Altre entrate per partite di giro</t>
  </si>
  <si>
    <t>Entrate per conto terzi</t>
  </si>
  <si>
    <t>Rimborsi per acquisto di beni e servizi per conto terzi</t>
  </si>
  <si>
    <t>Trasferimenti per conto terzi ricevuti da Amministrazioni Pubbliche</t>
  </si>
  <si>
    <t>Trasferimenti per conto terzi da altri settori</t>
  </si>
  <si>
    <t>Depositi di/presso terzi</t>
  </si>
  <si>
    <t>Riscossione imposte e tributi per conto terzi</t>
  </si>
  <si>
    <t>Altre entrate per conto terzi</t>
  </si>
  <si>
    <t>TOTALE GENERALE ENTRATE</t>
  </si>
  <si>
    <t>USCITE</t>
  </si>
  <si>
    <t>Classificazione per missioni - programmi - COGOG</t>
  </si>
  <si>
    <t>TOTALE SPESE</t>
  </si>
  <si>
    <t>Missione</t>
  </si>
  <si>
    <t>Programma</t>
  </si>
  <si>
    <t>Raggruppamento COFOG 2° livello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</si>
  <si>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</si>
  <si>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</si>
  <si>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</si>
  <si>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</si>
  <si>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</si>
  <si>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030 - Giovani e sport</t>
  </si>
  <si>
    <t>001 - Attività ricreative e sport</t>
  </si>
  <si>
    <t>8.1 - Attività ricreative, culturali e di culto - Attività ricreative</t>
  </si>
  <si>
    <t>E.1 Imposte e tasse e tributi vari</t>
  </si>
  <si>
    <t>Acquisto di beni e servizi</t>
  </si>
  <si>
    <t>Acquisto di beni non sanitari</t>
  </si>
  <si>
    <t>Acquisto di beni sanitari</t>
  </si>
  <si>
    <t>Acquisto di servizi non sanitari</t>
  </si>
  <si>
    <t>B.3.1 Corrispettivi contratto di servizio con Coni Servizi SpA</t>
  </si>
  <si>
    <t>B.3.2 Altri costi per beni e servizi resi da Coni Servizi SpA</t>
  </si>
  <si>
    <t>B.3.3 Altri costi per beni e servizi</t>
  </si>
  <si>
    <t>B.1.1 Funzionamento presidente ,vice presidenti, segretario generale</t>
  </si>
  <si>
    <t>B.1.2 Funzionamento Giunta e Consiglio Nazionale</t>
  </si>
  <si>
    <t>B.1.3 Funzionamento del collegio dei revisori dei conti</t>
  </si>
  <si>
    <t>B.1.4 Funzionamento commissioni e organi di giustizia</t>
  </si>
  <si>
    <t>B.1.5 Spese di rappresentanza</t>
  </si>
  <si>
    <t>B.1.6 Oneri previdenziali</t>
  </si>
  <si>
    <t>Acquisto di servizi sanitari</t>
  </si>
  <si>
    <t>Trasferimenti correnti a Amministrazioni Pubbliche</t>
  </si>
  <si>
    <t>B.2.5 Contributi FF.AA. e Gruppi Civili</t>
  </si>
  <si>
    <t>B.4.6. Rimborsi Stato per riduzioni spesa</t>
  </si>
  <si>
    <t>Trasferimenti correnti a Famiglie</t>
  </si>
  <si>
    <t>Trasferimenti correnti a Imprese</t>
  </si>
  <si>
    <t>B.2.6 Contributi vari</t>
  </si>
  <si>
    <t>Trasferimenti correnti a Istituzioni Sociali Private</t>
  </si>
  <si>
    <t>B.2.1 Contributi alle FSN funzionamento ed attività sportiva</t>
  </si>
  <si>
    <t>B.2.3 Contributi DSA</t>
  </si>
  <si>
    <t>B.2.3 Contributi EPS</t>
  </si>
  <si>
    <t>B.2.5 Contributi AB</t>
  </si>
  <si>
    <t>Pagamento debiti da esercizi precedenti</t>
  </si>
  <si>
    <t>Uscite da Gestione Finanziaria (anticipi su contributi 2017)</t>
  </si>
  <si>
    <t>addendum</t>
  </si>
  <si>
    <t>Trasferimenti correnti versati all'Unione Europea e al Resto del Mondo</t>
  </si>
  <si>
    <t>Interessi passivi</t>
  </si>
  <si>
    <t>Interessi passivi su titoli obbligazionari a breve termine</t>
  </si>
  <si>
    <t>Interessi passivi su titoli obbligazionari a medio-lungo termine</t>
  </si>
  <si>
    <t>Interessi su finanziamenti a breve termine</t>
  </si>
  <si>
    <t>Interessi su mutui e altri finanziamenti a medio-lungo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</si>
  <si>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</si>
  <si>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</si>
  <si>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</si>
  <si>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</si>
  <si>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</si>
  <si>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</si>
  <si>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etc.)</t>
  </si>
  <si>
    <t>Rimborsi di imposte in uscita</t>
  </si>
  <si>
    <t>Rimborsi di trasferimenti all'Unione Europea</t>
  </si>
  <si>
    <t>Altri rimborsi di somme non dovute o incassate in eccesso</t>
  </si>
  <si>
    <t>Altre spese correnti</t>
  </si>
  <si>
    <t>Fondi di riserva e altri accantonamenti</t>
  </si>
  <si>
    <t>Versamenti IVA a debito</t>
  </si>
  <si>
    <t>A.2.1 Ricavi commerciali cash - versamento IVA</t>
  </si>
  <si>
    <t>A.2.1 Ricavi commerciali merci - versamento IVA</t>
  </si>
  <si>
    <t>B.3.1 Corrispettivi contratto di servizio con Coni Servizi SpA - detrazione IVA a credito su fatturazione commerciale</t>
  </si>
  <si>
    <t>Premi di assicurazione</t>
  </si>
  <si>
    <t>Spese dovute a sanzioni</t>
  </si>
  <si>
    <t>B.4.1 Contenzioso</t>
  </si>
  <si>
    <t>Altre spese correnti n.a.c.</t>
  </si>
  <si>
    <t>B.4.3 CIE</t>
  </si>
  <si>
    <t>B.4.5 Altri costi</t>
  </si>
  <si>
    <t>Costi Strutture Territoriali</t>
  </si>
  <si>
    <t>Spese in conto capitale</t>
  </si>
  <si>
    <t>Tributi in conto capitale a carico dell'ente</t>
  </si>
  <si>
    <t>Tributi su lasciti e donazioni</t>
  </si>
  <si>
    <t>Altri tributi in conto capitale a carico dell'ente</t>
  </si>
  <si>
    <t>Investimenti fissi lordi e acquisto di terreni</t>
  </si>
  <si>
    <t>Beni materiali</t>
  </si>
  <si>
    <t>B.5.1 Ammortamenti immobilizzazioni materiali</t>
  </si>
  <si>
    <t>Terreni e beni materiali non prodotti</t>
  </si>
  <si>
    <t>Beni immateriali</t>
  </si>
  <si>
    <t>B.5.1 Ammortamenti immobilizzazioni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</si>
  <si>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</si>
  <si>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</si>
  <si>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</si>
  <si>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</si>
  <si>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</si>
  <si>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</si>
  <si>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>Contributi agli investimenti a Istituzioni Sociali Private</t>
  </si>
  <si>
    <t>Contributi agli investimenti all'Unione Europea e al Resto del Mondo</t>
  </si>
  <si>
    <t>Trasferimenti in conto capitale per assunzione di debiti di Amministrazioni Pubbliche</t>
  </si>
  <si>
    <t>Trasferimenti in conto capitale per assunzione di debiti di Famiglie</t>
  </si>
  <si>
    <t>Trasferimenti in conto capitale per assunzione di debiti di Imprese</t>
  </si>
  <si>
    <t>Trasferimenti in conto capitale per assunzione di debiti di Istituzioni Sociali Private</t>
  </si>
  <si>
    <t>Trasferimenti in conto capitale per assunzione di debiti dell'Unione Europea e al Resto del Mondo</t>
  </si>
  <si>
    <t>Trasferimenti in conto capitale per cancellazione di crediti verso Amministrazioni Pubbliche</t>
  </si>
  <si>
    <t>Trasferimenti in conto capitale per cancellazione di crediti verso Famiglie</t>
  </si>
  <si>
    <t>Trasferimenti in conto capitale per cancellazione di crediti verso Imprese</t>
  </si>
  <si>
    <t>Trasferimenti in conto capitale per cancellazione di crediti verso Istituzioni Sociali Private</t>
  </si>
  <si>
    <t>Trasferimenti in conto capitale per cancellazione di crediti verso Unione Europea e al Resto del Mondo</t>
  </si>
  <si>
    <t>Altri trasferimenti in conto capitale a Amministrazioni Pubbliche</t>
  </si>
  <si>
    <t>Altri trasferimenti in conto capitale a Famiglie</t>
  </si>
  <si>
    <t>Altri trasferimenti in conto capitale a Imprese</t>
  </si>
  <si>
    <t>Altri trasferimenti in conto capitale a Istituzioni Sociali Private</t>
  </si>
  <si>
    <t>Altri trasferimenti in conto capitale all'Unione Europea e al Resto del Mondo</t>
  </si>
  <si>
    <t>Altre spese in conto capitale</t>
  </si>
  <si>
    <t>Fondi di riserva e altri accantonamenti in c/capitale</t>
  </si>
  <si>
    <t>Altre spese in conto capitale n.a.c.</t>
  </si>
  <si>
    <t>Spese per incremento attività finanziarie</t>
  </si>
  <si>
    <t>Acquisizioni di attività finanziarie</t>
  </si>
  <si>
    <t>Acquisizioni di partecipazioni, azioni e conferimenti di capitale</t>
  </si>
  <si>
    <t>Acquisizioni di quote di fondi comuni di investimento</t>
  </si>
  <si>
    <t>Acquisizioni di titoli obbligazionari a breve termine</t>
  </si>
  <si>
    <t>Acquisizioni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</si>
  <si>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</si>
  <si>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</si>
  <si>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</si>
  <si>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</si>
  <si>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>Concessione crediti di breve periodo a tasso agevolato a Istituzioni sociali Private</t>
  </si>
  <si>
    <t>Concessione crediti di breve periodo a tasso agevolato all'Unione Europea e al Resto del Mondo</t>
  </si>
  <si>
    <t>Concessione crediti di breve periodo a tasso non agevolato a Amministrazioni Pubbliche</t>
  </si>
  <si>
    <t>Concessione crediti di breve periodo a tasso non agevolato a Famiglie</t>
  </si>
  <si>
    <t>Concessione crediti di breve periodo a tasso non agevolato a Imprese</t>
  </si>
  <si>
    <t>Concessione crediti di breve periodo a tasso non agevolato a Istituzioni sociali Private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</si>
  <si>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</si>
  <si>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</si>
  <si>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Amministrazioni Pubbliche</t>
  </si>
  <si>
    <t>Concessione crediti di medio-lungo termine a tasso agevolato a Famiglie</t>
  </si>
  <si>
    <t>Concessione crediti di medio-lungo termine a tasso agevolato a Imprese</t>
  </si>
  <si>
    <t>Concessione crediti di medio-lungo termine a tasso agevolato a Istituzioni sociali Private</t>
  </si>
  <si>
    <t>Concessione crediti di medio-lungo termine a tasso agevolato all'Unione Europea e al Resto del Mondo</t>
  </si>
  <si>
    <t>Concessione crediti di medio-lungo termine a tasso non agevolato a Amministrazioni Pubbliche</t>
  </si>
  <si>
    <t>Concessione crediti di medio-lungo termine a tasso non agevolato a Famiglie</t>
  </si>
  <si>
    <t>Concessione crediti di medio-lungo termine a tasso non agevolato a Imprese</t>
  </si>
  <si>
    <t>Concessione crediti di medio-lungo termine a tasso non agevolato a Istituzioni sociali Private</t>
  </si>
  <si>
    <t>Concessione crediti di medio-lungo termine a tasso non agevolato all'Unione Europea e al Resto del Mondo</t>
  </si>
  <si>
    <t>Concessione crediti a seguito di escussione di garanzie in favore di Amministrazioni Pubbliche</t>
  </si>
  <si>
    <t>Concessione crediti a seguito di escussione di garanzie in favore di Famiglie</t>
  </si>
  <si>
    <t>Concessione crediti a seguito di escussione di garanzie in favore di Imprese</t>
  </si>
  <si>
    <t>Concessione crediti a seguito di escussione di garanzie in favore di Istituzioni sociali Private</t>
  </si>
  <si>
    <t>Concessione crediti a seguito di escussione di garanzie in favore dell'Unione Europea e al Resto del Mondo</t>
  </si>
  <si>
    <t>Altre spese per incremento di attività finanziarie</t>
  </si>
  <si>
    <t>Incremento di altre attività finanziarie verso Amministrazioni Pubbliche</t>
  </si>
  <si>
    <t>Incremento di altre attività finanziarie verso Famiglie</t>
  </si>
  <si>
    <t>Incremento di altre attività finanziarie verso Imprese</t>
  </si>
  <si>
    <t>Incremento di altre attività finanziarie verso Istituzioni Sociali Private</t>
  </si>
  <si>
    <t>Incremento di altre attività finanziarie verso Unione Europea e Resto del Mondo</t>
  </si>
  <si>
    <t>Versamenti ai conti di tesoreria statale (diversi dalla Tesoreria Unica)</t>
  </si>
  <si>
    <t>Versamenti ai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</si>
  <si>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</si>
  <si>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</si>
  <si>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</si>
  <si>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</si>
  <si>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</si>
  <si>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</si>
  <si>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</si>
  <si>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medio-lungo termine</t>
  </si>
  <si>
    <t>Rimborso prestiti da attualizzazione Contributi Pluriennali</t>
  </si>
  <si>
    <t>Rimborso prestiti sorti a seguito di escussione di garanzie in favore dell'amministrazione</t>
  </si>
  <si>
    <t>Rimborso di altre forme di indebitamento</t>
  </si>
  <si>
    <t>Rimborso Prestiti - leasing finanziario</t>
  </si>
  <si>
    <t>Rimborso Prestiti - Operazioni di cartolarizzazione</t>
  </si>
  <si>
    <t>Rimborso Prestiti - Derivati</t>
  </si>
  <si>
    <t>Chiusura Anticipazioni ricevute da Istituto tesoriere/cassiere</t>
  </si>
  <si>
    <t>Uscite per conto di terzi e partite di giro</t>
  </si>
  <si>
    <t>Uscite per partite di giro</t>
  </si>
  <si>
    <t>Versamenti di altre ritenute</t>
  </si>
  <si>
    <t>Versamenti di ritenute su Redditi da lavoro dipendente</t>
  </si>
  <si>
    <t>Versamenti di ritenute su Redditi da lavoro autonomo</t>
  </si>
  <si>
    <t>Altre uscite per partite di giro</t>
  </si>
  <si>
    <t>Uscite per conto terzi</t>
  </si>
  <si>
    <t>Acquisto di beni e servizi per conto terzi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</si>
  <si>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</si>
  <si>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</si>
  <si>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</si>
  <si>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</si>
  <si>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TOTALE GENERALE USCITE</t>
  </si>
  <si>
    <t>SALDO ENTRATE -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</si>
</sst>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right" vertical="center"/>
    </xf>
    <xf numFmtId="3" fontId="1" fillId="0" borderId="0" xfId="2" applyNumberFormat="1" applyAlignment="1">
      <alignment horizontal="right" vertical="center"/>
    </xf>
    <xf numFmtId="0" fontId="3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right" vertical="center" wrapText="1"/>
    </xf>
    <xf numFmtId="3" fontId="1" fillId="0" borderId="5" xfId="2" applyNumberFormat="1" applyBorder="1" applyAlignment="1">
      <alignment horizontal="right" vertical="center"/>
    </xf>
    <xf numFmtId="0" fontId="1" fillId="4" borderId="5" xfId="2" applyFill="1" applyBorder="1" applyAlignment="1">
      <alignment horizontal="center" vertical="center"/>
    </xf>
    <xf numFmtId="0" fontId="1" fillId="4" borderId="5" xfId="2" applyFill="1" applyBorder="1" applyAlignment="1">
      <alignment horizontal="left" vertical="center" wrapText="1"/>
    </xf>
    <xf numFmtId="0" fontId="1" fillId="4" borderId="5" xfId="2" applyFill="1" applyBorder="1" applyAlignment="1">
      <alignment horizontal="right" vertical="center" wrapText="1"/>
    </xf>
    <xf numFmtId="0" fontId="1" fillId="0" borderId="5" xfId="2" applyBorder="1" applyAlignment="1">
      <alignment horizontal="center" vertical="center"/>
    </xf>
    <xf numFmtId="0" fontId="1" fillId="0" borderId="5" xfId="2" applyBorder="1" applyAlignment="1">
      <alignment horizontal="left" vertical="center" wrapText="1"/>
    </xf>
    <xf numFmtId="0" fontId="1" fillId="0" borderId="5" xfId="2" applyBorder="1" applyAlignment="1">
      <alignment horizontal="right" vertical="center" wrapText="1"/>
    </xf>
    <xf numFmtId="0" fontId="1" fillId="0" borderId="5" xfId="2" applyFill="1" applyBorder="1" applyAlignment="1">
      <alignment horizontal="center" vertical="center"/>
    </xf>
    <xf numFmtId="0" fontId="1" fillId="0" borderId="5" xfId="2" applyFill="1" applyBorder="1" applyAlignment="1">
      <alignment horizontal="left" vertical="center" wrapText="1"/>
    </xf>
    <xf numFmtId="3" fontId="1" fillId="0" borderId="5" xfId="2" applyNumberFormat="1" applyFill="1" applyBorder="1" applyAlignment="1">
      <alignment horizontal="right" vertical="center" wrapText="1"/>
    </xf>
    <xf numFmtId="0" fontId="1" fillId="0" borderId="0" xfId="2" applyFill="1" applyAlignment="1">
      <alignment vertical="center"/>
    </xf>
    <xf numFmtId="0" fontId="1" fillId="5" borderId="5" xfId="2" applyFill="1" applyBorder="1" applyAlignment="1">
      <alignment horizontal="center" vertical="center"/>
    </xf>
    <xf numFmtId="0" fontId="1" fillId="5" borderId="5" xfId="2" applyFill="1" applyBorder="1" applyAlignment="1">
      <alignment horizontal="left" vertical="center" wrapText="1"/>
    </xf>
    <xf numFmtId="3" fontId="1" fillId="5" borderId="5" xfId="2" applyNumberFormat="1" applyFill="1" applyBorder="1" applyAlignment="1">
      <alignment horizontal="right" vertical="center" wrapText="1"/>
    </xf>
    <xf numFmtId="3" fontId="1" fillId="5" borderId="5" xfId="2" applyNumberFormat="1" applyFill="1" applyBorder="1" applyAlignment="1">
      <alignment horizontal="right" vertical="center"/>
    </xf>
    <xf numFmtId="3" fontId="1" fillId="0" borderId="5" xfId="2" applyNumberFormat="1" applyBorder="1" applyAlignment="1">
      <alignment horizontal="right" vertical="center" wrapText="1"/>
    </xf>
    <xf numFmtId="0" fontId="1" fillId="5" borderId="5" xfId="2" applyFont="1" applyFill="1" applyBorder="1" applyAlignment="1">
      <alignment horizontal="left" vertical="center" wrapText="1"/>
    </xf>
    <xf numFmtId="43" fontId="1" fillId="0" borderId="5" xfId="1" applyFont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/>
    </xf>
    <xf numFmtId="0" fontId="1" fillId="0" borderId="5" xfId="2" applyFill="1" applyBorder="1" applyAlignment="1">
      <alignment horizontal="right" vertical="center" wrapText="1"/>
    </xf>
    <xf numFmtId="3" fontId="1" fillId="0" borderId="5" xfId="2" applyNumberFormat="1" applyFill="1" applyBorder="1" applyAlignment="1">
      <alignment horizontal="right" vertical="center"/>
    </xf>
    <xf numFmtId="0" fontId="1" fillId="0" borderId="6" xfId="2" applyBorder="1" applyAlignment="1">
      <alignment horizontal="center" vertical="center"/>
    </xf>
    <xf numFmtId="0" fontId="1" fillId="0" borderId="6" xfId="2" applyBorder="1" applyAlignment="1">
      <alignment horizontal="left" vertical="center" wrapText="1"/>
    </xf>
    <xf numFmtId="0" fontId="1" fillId="0" borderId="6" xfId="2" applyBorder="1" applyAlignment="1">
      <alignment horizontal="right" vertical="center" wrapText="1"/>
    </xf>
    <xf numFmtId="3" fontId="1" fillId="0" borderId="6" xfId="2" applyNumberFormat="1" applyBorder="1" applyAlignment="1">
      <alignment horizontal="right" vertical="center"/>
    </xf>
    <xf numFmtId="0" fontId="2" fillId="3" borderId="6" xfId="2" applyFont="1" applyFill="1" applyBorder="1" applyAlignment="1">
      <alignment horizontal="right" vertical="center" wrapText="1"/>
    </xf>
    <xf numFmtId="164" fontId="0" fillId="0" borderId="6" xfId="3" applyNumberFormat="1" applyFont="1" applyBorder="1" applyAlignment="1">
      <alignment horizontal="right" vertical="center" wrapText="1"/>
    </xf>
    <xf numFmtId="0" fontId="1" fillId="5" borderId="6" xfId="2" applyFill="1" applyBorder="1" applyAlignment="1">
      <alignment horizontal="center" vertical="center"/>
    </xf>
    <xf numFmtId="0" fontId="1" fillId="5" borderId="6" xfId="2" applyFill="1" applyBorder="1" applyAlignment="1">
      <alignment horizontal="left" vertical="center" wrapText="1"/>
    </xf>
    <xf numFmtId="0" fontId="1" fillId="5" borderId="6" xfId="2" applyFill="1" applyBorder="1" applyAlignment="1">
      <alignment horizontal="right" vertical="center" wrapText="1"/>
    </xf>
    <xf numFmtId="164" fontId="0" fillId="5" borderId="6" xfId="3" applyNumberFormat="1" applyFont="1" applyFill="1" applyBorder="1" applyAlignment="1">
      <alignment horizontal="right" vertical="center" wrapText="1"/>
    </xf>
    <xf numFmtId="3" fontId="1" fillId="5" borderId="6" xfId="2" applyNumberFormat="1" applyFill="1" applyBorder="1" applyAlignment="1">
      <alignment horizontal="right" vertical="center"/>
    </xf>
    <xf numFmtId="0" fontId="1" fillId="0" borderId="6" xfId="2" applyFill="1" applyBorder="1" applyAlignment="1">
      <alignment horizontal="right" vertical="center" wrapText="1"/>
    </xf>
    <xf numFmtId="0" fontId="1" fillId="0" borderId="7" xfId="2" applyBorder="1" applyAlignment="1">
      <alignment horizontal="center" vertical="center"/>
    </xf>
    <xf numFmtId="0" fontId="1" fillId="0" borderId="7" xfId="2" applyBorder="1" applyAlignment="1">
      <alignment horizontal="left" vertical="center" wrapText="1"/>
    </xf>
    <xf numFmtId="0" fontId="1" fillId="0" borderId="7" xfId="2" applyBorder="1" applyAlignment="1">
      <alignment horizontal="right" vertical="center" wrapText="1"/>
    </xf>
    <xf numFmtId="3" fontId="1" fillId="0" borderId="7" xfId="2" applyNumberFormat="1" applyBorder="1" applyAlignment="1">
      <alignment horizontal="right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 wrapText="1"/>
    </xf>
    <xf numFmtId="164" fontId="2" fillId="3" borderId="8" xfId="1" applyNumberFormat="1" applyFont="1" applyFill="1" applyBorder="1" applyAlignment="1">
      <alignment horizontal="right" vertical="center" wrapText="1"/>
    </xf>
    <xf numFmtId="0" fontId="2" fillId="3" borderId="8" xfId="2" applyFont="1" applyFill="1" applyBorder="1" applyAlignment="1">
      <alignment horizontal="right" vertical="center" wrapText="1"/>
    </xf>
    <xf numFmtId="3" fontId="3" fillId="0" borderId="8" xfId="2" applyNumberFormat="1" applyFont="1" applyBorder="1" applyAlignment="1">
      <alignment horizontal="right" vertical="center"/>
    </xf>
    <xf numFmtId="164" fontId="1" fillId="0" borderId="0" xfId="1" applyNumberFormat="1" applyFont="1" applyAlignment="1">
      <alignment horizontal="right" vertical="center"/>
    </xf>
    <xf numFmtId="0" fontId="1" fillId="0" borderId="0" xfId="2" applyAlignment="1">
      <alignment horizontal="left" vertical="center"/>
    </xf>
    <xf numFmtId="164" fontId="0" fillId="0" borderId="0" xfId="3" applyNumberFormat="1" applyFont="1" applyAlignment="1">
      <alignment horizontal="right" vertical="center"/>
    </xf>
    <xf numFmtId="0" fontId="1" fillId="0" borderId="0" xfId="2" applyAlignment="1">
      <alignment horizontal="center" vertical="center" wrapText="1"/>
    </xf>
    <xf numFmtId="0" fontId="1" fillId="0" borderId="0" xfId="2" applyFill="1" applyAlignment="1">
      <alignment horizontal="center" vertical="center" wrapText="1"/>
    </xf>
    <xf numFmtId="3" fontId="1" fillId="0" borderId="0" xfId="2" applyNumberFormat="1" applyAlignment="1">
      <alignment horizontal="right" vertical="center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165" fontId="2" fillId="3" borderId="4" xfId="3" applyNumberFormat="1" applyFont="1" applyFill="1" applyBorder="1" applyAlignment="1">
      <alignment horizontal="right" vertical="center" wrapText="1"/>
    </xf>
    <xf numFmtId="0" fontId="1" fillId="4" borderId="5" xfId="2" applyFill="1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1" fillId="5" borderId="5" xfId="2" applyFill="1" applyBorder="1" applyAlignment="1">
      <alignment horizontal="center" vertical="center" wrapText="1"/>
    </xf>
    <xf numFmtId="3" fontId="3" fillId="5" borderId="5" xfId="2" applyNumberFormat="1" applyFont="1" applyFill="1" applyBorder="1" applyAlignment="1">
      <alignment horizontal="right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left" vertical="center" wrapText="1"/>
    </xf>
    <xf numFmtId="43" fontId="2" fillId="3" borderId="4" xfId="3" applyFont="1" applyFill="1" applyBorder="1" applyAlignment="1">
      <alignment horizontal="right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ill="1" applyBorder="1" applyAlignment="1">
      <alignment horizontal="left" vertical="center" wrapText="1"/>
    </xf>
    <xf numFmtId="3" fontId="1" fillId="0" borderId="7" xfId="2" applyNumberFormat="1" applyBorder="1" applyAlignment="1">
      <alignment horizontal="right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left" vertical="center" wrapText="1"/>
    </xf>
    <xf numFmtId="3" fontId="3" fillId="0" borderId="8" xfId="2" applyNumberFormat="1" applyFont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</cellXfs>
  <cellStyles count="4">
    <cellStyle name="Migliaia" xfId="1" builtinId="3"/>
    <cellStyle name="Migliaia 11 3" xfId="3"/>
    <cellStyle name="Normale" xfId="0" builtinId="0"/>
    <cellStyle name="Normale 1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za%20e%20corruzione/pubblicazioni/pubblicazioni%20coni/bilancio/Bilancio%20preventivo/2017/Dati%20entrate%20e%20spese/dato%20ricevuto/UPDATE%20BDG%202016_v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Documents%20and%20Settings\056790\Impostazioni%20locali\Temporary%20Internet%20Files\OLK16\Marchio%20CONI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Documents%20and%20Settings\124766\Impostazioni%20locali\Temporary%20Internet%20Files\OLK147\SAL%20CONTI%20CONI%202010%202507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SUMMARY GEST"/>
      <sheetName val="1. RICAVI CONI"/>
      <sheetName val="2. FSN"/>
      <sheetName val="3. TP"/>
      <sheetName val="4. CONI SERVIZI"/>
      <sheetName val="5. ALTRE VOCI"/>
      <sheetName val="6. RIO 2016"/>
      <sheetName val="7. MARKETING 2016"/>
      <sheetName val="8. MARKETING 2017"/>
      <sheetName val="9. ORGANI"/>
      <sheetName val="10. IRES 2016"/>
      <sheetName val="11. IRES 2017"/>
      <sheetName val="12. ROMA 2024 CE"/>
      <sheetName val="12bis. ROMA 2024Xrel."/>
      <sheetName val="13. TAGLIASPESE 2016"/>
      <sheetName val="14. TAGLIASPESE 2017"/>
      <sheetName val="15. DELIBERE SPORT E PERIFERIE"/>
      <sheetName val="16. FAMI"/>
      <sheetName val="17.Torta Costi BDG 16"/>
      <sheetName val="18. Torta Costi BDG 17"/>
      <sheetName val="19.Risorse Stato"/>
      <sheetName val="20.Valore e Costo prod"/>
      <sheetName val="21.Contr Att. Istit."/>
      <sheetName val="22.Contributi FSN"/>
      <sheetName val="22 bis.trend contributo a FSN"/>
      <sheetName val="23.Altri Contr Att Ist"/>
      <sheetName val="24.Costi ST"/>
      <sheetName val="25.2° RIM 2016_TAB RIEP"/>
      <sheetName val="26.CE_FORMAT MINISTERIALE"/>
      <sheetName val="27.CE_RICLASSIFICATO"/>
      <sheetName val="28.COFOG entrate 2016_17"/>
      <sheetName val="28 bis..COFOG uscite 2016_17"/>
      <sheetName val="29.Budget di tesoreria"/>
      <sheetName val="29 bis.Saldi al 01.01.2016"/>
      <sheetName val="29 ter.2016_Gest. Ec. Centro"/>
      <sheetName val="29 quater.2016_Gest. Ec. OT"/>
      <sheetName val="29 quinques.2016_FAnni Prec"/>
      <sheetName val="29 sexies.2016_Uscite Gest. Fin"/>
      <sheetName val="30.TABELLA CRC_BDG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8">
          <cell r="N8">
            <v>415557789</v>
          </cell>
        </row>
        <row r="9">
          <cell r="N9">
            <v>41765209</v>
          </cell>
        </row>
        <row r="11">
          <cell r="N11">
            <v>40000</v>
          </cell>
        </row>
        <row r="17">
          <cell r="N17">
            <v>100000</v>
          </cell>
        </row>
        <row r="18">
          <cell r="N18">
            <v>1670000</v>
          </cell>
        </row>
        <row r="27">
          <cell r="N27">
            <v>7200000</v>
          </cell>
        </row>
      </sheetData>
      <sheetData sheetId="29"/>
      <sheetData sheetId="30"/>
      <sheetData sheetId="31"/>
      <sheetData sheetId="32">
        <row r="43">
          <cell r="G43">
            <v>486939314.97957504</v>
          </cell>
          <cell r="M43">
            <v>443274188.03603601</v>
          </cell>
        </row>
      </sheetData>
      <sheetData sheetId="33"/>
      <sheetData sheetId="34">
        <row r="21">
          <cell r="P21">
            <v>433771772.03603601</v>
          </cell>
        </row>
      </sheetData>
      <sheetData sheetId="35"/>
      <sheetData sheetId="36">
        <row r="5">
          <cell r="F5">
            <v>5473291.4699999997</v>
          </cell>
          <cell r="G5">
            <v>4150330.84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2"/>
  <sheetViews>
    <sheetView tabSelected="1" zoomScale="110" zoomScaleNormal="110" workbookViewId="0">
      <pane xSplit="2" ySplit="3" topLeftCell="H76" activePane="bottomRight" state="frozen"/>
      <selection activeCell="L44" sqref="L44"/>
      <selection pane="topRight" activeCell="L44" sqref="L44"/>
      <selection pane="bottomLeft" activeCell="L44" sqref="L44"/>
      <selection pane="bottomRight" activeCell="E89" sqref="E89"/>
    </sheetView>
  </sheetViews>
  <sheetFormatPr defaultColWidth="9.140625" defaultRowHeight="15" outlineLevelRow="1" outlineLevelCol="1" x14ac:dyDescent="0.25"/>
  <cols>
    <col min="1" max="1" width="9.140625" style="6"/>
    <col min="2" max="2" width="64.5703125" style="6" bestFit="1" customWidth="1"/>
    <col min="3" max="3" width="20.5703125" style="7" hidden="1" customWidth="1" outlineLevel="1"/>
    <col min="4" max="4" width="12.85546875" style="7" hidden="1" customWidth="1" outlineLevel="1"/>
    <col min="5" max="5" width="17" style="7" hidden="1" customWidth="1" collapsed="1"/>
    <col min="6" max="6" width="16.42578125" style="5" hidden="1" customWidth="1" outlineLevel="1"/>
    <col min="7" max="7" width="13.140625" style="5" hidden="1" customWidth="1" outlineLevel="1"/>
    <col min="8" max="8" width="16.42578125" style="5" bestFit="1" customWidth="1" collapsed="1"/>
    <col min="9" max="10" width="9.140625" style="5"/>
    <col min="11" max="11" width="62.140625" style="5" customWidth="1"/>
    <col min="12" max="12" width="19.140625" style="5" bestFit="1" customWidth="1"/>
    <col min="13" max="13" width="28.140625" style="5" bestFit="1" customWidth="1"/>
    <col min="14" max="14" width="26.140625" style="5" customWidth="1"/>
    <col min="15" max="15" width="11.85546875" style="5" bestFit="1" customWidth="1"/>
    <col min="16" max="16384" width="9.140625" style="5"/>
  </cols>
  <sheetData>
    <row r="1" spans="1:15" ht="19.5" thickBot="1" x14ac:dyDescent="0.3">
      <c r="A1" s="1" t="s">
        <v>0</v>
      </c>
      <c r="B1" s="1"/>
      <c r="C1" s="1"/>
      <c r="D1" s="1"/>
      <c r="E1" s="1"/>
      <c r="F1" s="2">
        <v>2017</v>
      </c>
      <c r="G1" s="3"/>
      <c r="H1" s="4"/>
      <c r="J1" s="63" t="s">
        <v>162</v>
      </c>
      <c r="K1" s="64"/>
      <c r="L1" s="64"/>
      <c r="M1" s="64"/>
      <c r="N1" s="64"/>
      <c r="O1" s="86">
        <v>2017</v>
      </c>
    </row>
    <row r="2" spans="1:15" ht="15.75" thickBot="1" x14ac:dyDescent="0.3">
      <c r="D2" s="8"/>
      <c r="J2" s="60"/>
      <c r="K2" s="60"/>
      <c r="L2" s="61"/>
      <c r="M2" s="61"/>
      <c r="N2" s="61"/>
      <c r="O2" s="62"/>
    </row>
    <row r="3" spans="1:15" ht="30" customHeight="1" thickTop="1" thickBot="1" x14ac:dyDescent="0.3">
      <c r="A3" s="9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10" t="s">
        <v>3</v>
      </c>
      <c r="G3" s="10" t="s">
        <v>4</v>
      </c>
      <c r="H3" s="9" t="s">
        <v>5</v>
      </c>
      <c r="J3" s="65"/>
      <c r="K3" s="65"/>
      <c r="L3" s="87" t="s">
        <v>163</v>
      </c>
      <c r="M3" s="88"/>
      <c r="N3" s="89"/>
      <c r="O3" s="66" t="s">
        <v>164</v>
      </c>
    </row>
    <row r="4" spans="1:15" ht="27.75" customHeight="1" thickTop="1" thickBot="1" x14ac:dyDescent="0.3">
      <c r="A4" s="11" t="s">
        <v>6</v>
      </c>
      <c r="B4" s="12" t="s">
        <v>7</v>
      </c>
      <c r="C4" s="13"/>
      <c r="D4" s="13"/>
      <c r="E4" s="14">
        <f>+E5+E7</f>
        <v>0</v>
      </c>
      <c r="F4" s="13"/>
      <c r="G4" s="13"/>
      <c r="H4" s="14">
        <v>0</v>
      </c>
      <c r="J4" s="65" t="s">
        <v>1</v>
      </c>
      <c r="K4" s="65" t="s">
        <v>2</v>
      </c>
      <c r="L4" s="67" t="s">
        <v>165</v>
      </c>
      <c r="M4" s="67" t="s">
        <v>166</v>
      </c>
      <c r="N4" s="67" t="s">
        <v>167</v>
      </c>
      <c r="O4" s="66"/>
    </row>
    <row r="5" spans="1:15" ht="27.75" customHeight="1" thickTop="1" x14ac:dyDescent="0.25">
      <c r="A5" s="15" t="s">
        <v>8</v>
      </c>
      <c r="B5" s="16" t="s">
        <v>9</v>
      </c>
      <c r="C5" s="17"/>
      <c r="D5" s="17"/>
      <c r="E5" s="14">
        <f>SUM(E6)</f>
        <v>0</v>
      </c>
      <c r="F5" s="17"/>
      <c r="G5" s="17"/>
      <c r="H5" s="14">
        <v>0</v>
      </c>
      <c r="J5" s="68" t="s">
        <v>6</v>
      </c>
      <c r="K5" s="69" t="s">
        <v>168</v>
      </c>
      <c r="L5" s="70"/>
      <c r="M5" s="70"/>
      <c r="N5" s="70"/>
      <c r="O5" s="71">
        <v>458980651.47682208</v>
      </c>
    </row>
    <row r="6" spans="1:15" ht="27.75" customHeight="1" x14ac:dyDescent="0.25">
      <c r="A6" s="18" t="s">
        <v>10</v>
      </c>
      <c r="B6" s="19" t="s">
        <v>11</v>
      </c>
      <c r="C6" s="20"/>
      <c r="D6" s="20"/>
      <c r="E6" s="14"/>
      <c r="F6" s="20"/>
      <c r="G6" s="20"/>
      <c r="H6" s="14"/>
      <c r="J6" s="72" t="s">
        <v>8</v>
      </c>
      <c r="K6" s="16" t="s">
        <v>169</v>
      </c>
      <c r="L6" s="22"/>
      <c r="M6" s="22"/>
      <c r="N6" s="22"/>
      <c r="O6" s="29">
        <v>0</v>
      </c>
    </row>
    <row r="7" spans="1:15" ht="27.75" customHeight="1" x14ac:dyDescent="0.25">
      <c r="A7" s="15" t="s">
        <v>8</v>
      </c>
      <c r="B7" s="16" t="s">
        <v>12</v>
      </c>
      <c r="C7" s="17"/>
      <c r="D7" s="17"/>
      <c r="E7" s="14">
        <f>SUM(E8:E9)</f>
        <v>0</v>
      </c>
      <c r="F7" s="17"/>
      <c r="G7" s="17"/>
      <c r="H7" s="14">
        <v>0</v>
      </c>
      <c r="J7" s="73" t="s">
        <v>10</v>
      </c>
      <c r="K7" s="19" t="s">
        <v>170</v>
      </c>
      <c r="L7" s="22"/>
      <c r="M7" s="22"/>
      <c r="N7" s="22"/>
      <c r="O7" s="29"/>
    </row>
    <row r="8" spans="1:15" ht="27.75" customHeight="1" x14ac:dyDescent="0.25">
      <c r="A8" s="18" t="s">
        <v>10</v>
      </c>
      <c r="B8" s="19" t="s">
        <v>13</v>
      </c>
      <c r="C8" s="20"/>
      <c r="D8" s="20"/>
      <c r="E8" s="14"/>
      <c r="F8" s="20"/>
      <c r="G8" s="20"/>
      <c r="H8" s="14"/>
      <c r="J8" s="73" t="s">
        <v>10</v>
      </c>
      <c r="K8" s="19" t="s">
        <v>171</v>
      </c>
      <c r="L8" s="22"/>
      <c r="M8" s="22"/>
      <c r="N8" s="22"/>
      <c r="O8" s="29"/>
    </row>
    <row r="9" spans="1:15" ht="27.75" customHeight="1" x14ac:dyDescent="0.25">
      <c r="A9" s="18" t="s">
        <v>10</v>
      </c>
      <c r="B9" s="19" t="s">
        <v>14</v>
      </c>
      <c r="C9" s="20"/>
      <c r="D9" s="20"/>
      <c r="E9" s="14"/>
      <c r="F9" s="20"/>
      <c r="G9" s="20"/>
      <c r="H9" s="14"/>
      <c r="J9" s="72" t="s">
        <v>8</v>
      </c>
      <c r="K9" s="16" t="s">
        <v>172</v>
      </c>
      <c r="L9" s="74" t="s">
        <v>173</v>
      </c>
      <c r="M9" s="74" t="s">
        <v>174</v>
      </c>
      <c r="N9" s="74" t="s">
        <v>175</v>
      </c>
      <c r="O9" s="29">
        <v>247149.55991257011</v>
      </c>
    </row>
    <row r="10" spans="1:15" ht="27.75" customHeight="1" x14ac:dyDescent="0.25">
      <c r="A10" s="11" t="s">
        <v>6</v>
      </c>
      <c r="B10" s="12" t="s">
        <v>15</v>
      </c>
      <c r="C10" s="13"/>
      <c r="D10" s="13"/>
      <c r="E10" s="14">
        <f>+E11</f>
        <v>465626998</v>
      </c>
      <c r="F10" s="13"/>
      <c r="G10" s="13"/>
      <c r="H10" s="14">
        <v>427323350</v>
      </c>
      <c r="J10" s="74" t="s">
        <v>10</v>
      </c>
      <c r="K10" s="22" t="s">
        <v>172</v>
      </c>
      <c r="L10" s="74" t="s">
        <v>173</v>
      </c>
      <c r="M10" s="74" t="s">
        <v>174</v>
      </c>
      <c r="N10" s="74" t="s">
        <v>175</v>
      </c>
      <c r="O10" s="23">
        <v>247149.55991257011</v>
      </c>
    </row>
    <row r="11" spans="1:15" ht="27.75" customHeight="1" x14ac:dyDescent="0.25">
      <c r="A11" s="15" t="s">
        <v>8</v>
      </c>
      <c r="B11" s="16" t="s">
        <v>15</v>
      </c>
      <c r="C11" s="17"/>
      <c r="D11" s="17"/>
      <c r="E11" s="14">
        <f>+E12+E16+E17+E18+E23</f>
        <v>465626998</v>
      </c>
      <c r="F11" s="17"/>
      <c r="G11" s="17"/>
      <c r="H11" s="14">
        <v>427323350</v>
      </c>
      <c r="J11" s="75"/>
      <c r="K11" s="26" t="s">
        <v>176</v>
      </c>
      <c r="L11" s="75"/>
      <c r="M11" s="75"/>
      <c r="N11" s="75"/>
      <c r="O11" s="32">
        <v>247149.55991257011</v>
      </c>
    </row>
    <row r="12" spans="1:15" s="24" customFormat="1" ht="27.75" customHeight="1" x14ac:dyDescent="0.25">
      <c r="A12" s="21" t="s">
        <v>10</v>
      </c>
      <c r="B12" s="22" t="s">
        <v>16</v>
      </c>
      <c r="C12" s="23">
        <f>SUM(C13:C15)</f>
        <v>464522998</v>
      </c>
      <c r="D12" s="23">
        <f>SUM(D13:D15)</f>
        <v>0</v>
      </c>
      <c r="E12" s="23">
        <f>SUM(E13:E15)</f>
        <v>464522998</v>
      </c>
      <c r="F12" s="23">
        <v>426923350</v>
      </c>
      <c r="G12" s="23">
        <v>0</v>
      </c>
      <c r="H12" s="23">
        <v>426923350</v>
      </c>
      <c r="J12" s="72" t="s">
        <v>8</v>
      </c>
      <c r="K12" s="26" t="s">
        <v>177</v>
      </c>
      <c r="L12" s="75" t="s">
        <v>173</v>
      </c>
      <c r="M12" s="75" t="s">
        <v>174</v>
      </c>
      <c r="N12" s="75" t="s">
        <v>175</v>
      </c>
      <c r="O12" s="27">
        <v>111997853.06609999</v>
      </c>
    </row>
    <row r="13" spans="1:15" s="24" customFormat="1" ht="27.75" customHeight="1" outlineLevel="1" x14ac:dyDescent="0.25">
      <c r="A13" s="25"/>
      <c r="B13" s="26" t="s">
        <v>17</v>
      </c>
      <c r="C13" s="27">
        <f>+'[1]26.CE_FORMAT MINISTERIALE'!N8</f>
        <v>415557789</v>
      </c>
      <c r="D13" s="27">
        <v>0</v>
      </c>
      <c r="E13" s="28">
        <f>+C13+D13</f>
        <v>415557789</v>
      </c>
      <c r="F13" s="27">
        <v>411640000</v>
      </c>
      <c r="G13" s="27">
        <v>0</v>
      </c>
      <c r="H13" s="28">
        <v>411640000</v>
      </c>
      <c r="J13" s="73" t="s">
        <v>10</v>
      </c>
      <c r="K13" s="19" t="s">
        <v>178</v>
      </c>
      <c r="L13" s="22"/>
      <c r="M13" s="22"/>
      <c r="N13" s="22"/>
      <c r="O13" s="23"/>
    </row>
    <row r="14" spans="1:15" s="24" customFormat="1" ht="27.75" customHeight="1" outlineLevel="1" x14ac:dyDescent="0.25">
      <c r="A14" s="25"/>
      <c r="B14" s="26" t="s">
        <v>18</v>
      </c>
      <c r="C14" s="27">
        <f>+'[1]26.CE_FORMAT MINISTERIALE'!N9</f>
        <v>41765209</v>
      </c>
      <c r="D14" s="27">
        <v>0</v>
      </c>
      <c r="E14" s="28">
        <f>+C14+D14</f>
        <v>41765209</v>
      </c>
      <c r="F14" s="27">
        <v>8183350</v>
      </c>
      <c r="G14" s="27">
        <v>0</v>
      </c>
      <c r="H14" s="28">
        <v>8183350</v>
      </c>
      <c r="J14" s="73" t="s">
        <v>10</v>
      </c>
      <c r="K14" s="19" t="s">
        <v>179</v>
      </c>
      <c r="L14" s="22"/>
      <c r="M14" s="22"/>
      <c r="N14" s="22"/>
      <c r="O14" s="23"/>
    </row>
    <row r="15" spans="1:15" s="24" customFormat="1" ht="27.75" customHeight="1" outlineLevel="1" x14ac:dyDescent="0.25">
      <c r="A15" s="25"/>
      <c r="B15" s="26" t="s">
        <v>19</v>
      </c>
      <c r="C15" s="27">
        <f>+'[1]26.CE_FORMAT MINISTERIALE'!N27</f>
        <v>7200000</v>
      </c>
      <c r="D15" s="27"/>
      <c r="E15" s="28">
        <f>+C15+D15</f>
        <v>7200000</v>
      </c>
      <c r="F15" s="27">
        <v>7100000</v>
      </c>
      <c r="G15" s="27"/>
      <c r="H15" s="28">
        <v>7100000</v>
      </c>
      <c r="J15" s="74" t="s">
        <v>10</v>
      </c>
      <c r="K15" s="22" t="s">
        <v>180</v>
      </c>
      <c r="L15" s="74" t="s">
        <v>173</v>
      </c>
      <c r="M15" s="74" t="s">
        <v>174</v>
      </c>
      <c r="N15" s="74" t="s">
        <v>175</v>
      </c>
      <c r="O15" s="23">
        <v>111997853.06609999</v>
      </c>
    </row>
    <row r="16" spans="1:15" ht="27.75" customHeight="1" x14ac:dyDescent="0.25">
      <c r="A16" s="25" t="s">
        <v>10</v>
      </c>
      <c r="B16" s="26" t="s">
        <v>20</v>
      </c>
      <c r="C16" s="27"/>
      <c r="D16" s="27"/>
      <c r="E16" s="28"/>
      <c r="F16" s="27"/>
      <c r="G16" s="27"/>
      <c r="H16" s="28"/>
      <c r="J16" s="75"/>
      <c r="K16" s="26" t="s">
        <v>181</v>
      </c>
      <c r="L16" s="75"/>
      <c r="M16" s="75"/>
      <c r="N16" s="75"/>
      <c r="O16" s="32">
        <v>104723354.39999999</v>
      </c>
    </row>
    <row r="17" spans="1:15" ht="27.75" customHeight="1" x14ac:dyDescent="0.25">
      <c r="A17" s="18" t="s">
        <v>10</v>
      </c>
      <c r="B17" s="19" t="s">
        <v>21</v>
      </c>
      <c r="C17" s="29"/>
      <c r="D17" s="29"/>
      <c r="E17" s="14"/>
      <c r="F17" s="29"/>
      <c r="G17" s="29"/>
      <c r="H17" s="14"/>
      <c r="J17" s="75"/>
      <c r="K17" s="26" t="s">
        <v>182</v>
      </c>
      <c r="L17" s="75"/>
      <c r="M17" s="75"/>
      <c r="N17" s="75"/>
      <c r="O17" s="32">
        <v>5033350</v>
      </c>
    </row>
    <row r="18" spans="1:15" ht="27.75" customHeight="1" x14ac:dyDescent="0.25">
      <c r="A18" s="18" t="s">
        <v>10</v>
      </c>
      <c r="B18" s="19" t="s">
        <v>22</v>
      </c>
      <c r="C18" s="29">
        <f>+C19</f>
        <v>40000</v>
      </c>
      <c r="D18" s="29">
        <f t="shared" ref="D18" si="0">+D19</f>
        <v>0</v>
      </c>
      <c r="E18" s="29">
        <f>+E19</f>
        <v>40000</v>
      </c>
      <c r="F18" s="29">
        <v>0</v>
      </c>
      <c r="G18" s="29">
        <v>0</v>
      </c>
      <c r="H18" s="29">
        <v>0</v>
      </c>
      <c r="J18" s="75"/>
      <c r="K18" s="26" t="s">
        <v>183</v>
      </c>
      <c r="L18" s="75"/>
      <c r="M18" s="75"/>
      <c r="N18" s="75"/>
      <c r="O18" s="32">
        <v>200040.95999999996</v>
      </c>
    </row>
    <row r="19" spans="1:15" ht="27.75" customHeight="1" outlineLevel="1" x14ac:dyDescent="0.25">
      <c r="A19" s="25"/>
      <c r="B19" s="30" t="s">
        <v>23</v>
      </c>
      <c r="C19" s="27">
        <f>+'[1]26.CE_FORMAT MINISTERIALE'!N11</f>
        <v>40000</v>
      </c>
      <c r="D19" s="27"/>
      <c r="E19" s="28">
        <f>+C19+D19</f>
        <v>40000</v>
      </c>
      <c r="F19" s="27">
        <v>0</v>
      </c>
      <c r="G19" s="27"/>
      <c r="H19" s="28">
        <v>0</v>
      </c>
      <c r="J19" s="75"/>
      <c r="K19" s="30" t="s">
        <v>184</v>
      </c>
      <c r="L19" s="75"/>
      <c r="M19" s="75"/>
      <c r="N19" s="75"/>
      <c r="O19" s="27">
        <v>525410.96</v>
      </c>
    </row>
    <row r="20" spans="1:15" ht="27.75" customHeight="1" outlineLevel="1" x14ac:dyDescent="0.25">
      <c r="A20" s="25"/>
      <c r="B20" s="26"/>
      <c r="C20" s="27"/>
      <c r="D20" s="27"/>
      <c r="E20" s="28"/>
      <c r="F20" s="27"/>
      <c r="G20" s="27"/>
      <c r="H20" s="28"/>
      <c r="J20" s="75"/>
      <c r="K20" s="30" t="s">
        <v>185</v>
      </c>
      <c r="L20" s="75"/>
      <c r="M20" s="75"/>
      <c r="N20" s="75"/>
      <c r="O20" s="27">
        <v>752342.96900000004</v>
      </c>
    </row>
    <row r="21" spans="1:15" ht="27.75" customHeight="1" outlineLevel="1" x14ac:dyDescent="0.25">
      <c r="A21" s="25"/>
      <c r="B21" s="26"/>
      <c r="C21" s="27"/>
      <c r="D21" s="27"/>
      <c r="E21" s="28"/>
      <c r="F21" s="27"/>
      <c r="G21" s="27"/>
      <c r="H21" s="28"/>
      <c r="J21" s="75"/>
      <c r="K21" s="30" t="s">
        <v>186</v>
      </c>
      <c r="L21" s="75"/>
      <c r="M21" s="75"/>
      <c r="N21" s="75"/>
      <c r="O21" s="27">
        <v>29396.4211</v>
      </c>
    </row>
    <row r="22" spans="1:15" ht="27.75" customHeight="1" outlineLevel="1" x14ac:dyDescent="0.25">
      <c r="A22" s="25"/>
      <c r="B22" s="26"/>
      <c r="C22" s="27"/>
      <c r="D22" s="27"/>
      <c r="E22" s="28"/>
      <c r="F22" s="27"/>
      <c r="G22" s="27"/>
      <c r="H22" s="28"/>
      <c r="J22" s="75"/>
      <c r="K22" s="26" t="s">
        <v>187</v>
      </c>
      <c r="L22" s="75"/>
      <c r="M22" s="75"/>
      <c r="N22" s="75"/>
      <c r="O22" s="27">
        <v>583957.35600000003</v>
      </c>
    </row>
    <row r="23" spans="1:15" ht="27.75" customHeight="1" x14ac:dyDescent="0.25">
      <c r="A23" s="18" t="s">
        <v>10</v>
      </c>
      <c r="B23" s="19" t="s">
        <v>24</v>
      </c>
      <c r="C23" s="29">
        <f>+C24</f>
        <v>1064000</v>
      </c>
      <c r="D23" s="29">
        <f t="shared" ref="D23" si="1">+D24</f>
        <v>0</v>
      </c>
      <c r="E23" s="29">
        <f>+E24</f>
        <v>1064000</v>
      </c>
      <c r="F23" s="29">
        <v>400000</v>
      </c>
      <c r="G23" s="29">
        <v>0</v>
      </c>
      <c r="H23" s="29">
        <v>400000</v>
      </c>
      <c r="J23" s="75"/>
      <c r="K23" s="26" t="s">
        <v>188</v>
      </c>
      <c r="L23" s="75"/>
      <c r="M23" s="75"/>
      <c r="N23" s="75"/>
      <c r="O23" s="27">
        <v>10000</v>
      </c>
    </row>
    <row r="24" spans="1:15" s="24" customFormat="1" ht="27.75" customHeight="1" outlineLevel="1" x14ac:dyDescent="0.25">
      <c r="A24" s="25"/>
      <c r="B24" s="26" t="s">
        <v>25</v>
      </c>
      <c r="C24" s="27">
        <v>1064000</v>
      </c>
      <c r="D24" s="27">
        <v>0</v>
      </c>
      <c r="E24" s="28">
        <f>+C24+D24</f>
        <v>1064000</v>
      </c>
      <c r="F24" s="27">
        <v>400000</v>
      </c>
      <c r="G24" s="27">
        <v>0</v>
      </c>
      <c r="H24" s="28">
        <v>400000</v>
      </c>
      <c r="J24" s="75"/>
      <c r="K24" s="26" t="s">
        <v>189</v>
      </c>
      <c r="L24" s="75"/>
      <c r="M24" s="75"/>
      <c r="N24" s="75"/>
      <c r="O24" s="27">
        <v>140000</v>
      </c>
    </row>
    <row r="25" spans="1:15" ht="27.75" customHeight="1" x14ac:dyDescent="0.25">
      <c r="A25" s="11" t="s">
        <v>6</v>
      </c>
      <c r="B25" s="12" t="s">
        <v>26</v>
      </c>
      <c r="C25" s="13"/>
      <c r="D25" s="13"/>
      <c r="E25" s="14">
        <f>+E26+E34+E39+E43+E48</f>
        <v>11688695.163692703</v>
      </c>
      <c r="F25" s="13"/>
      <c r="G25" s="13"/>
      <c r="H25" s="14">
        <v>6411237.9960360359</v>
      </c>
      <c r="J25" s="73" t="s">
        <v>10</v>
      </c>
      <c r="K25" s="19" t="s">
        <v>190</v>
      </c>
      <c r="L25" s="22"/>
      <c r="M25" s="22"/>
      <c r="N25" s="22"/>
      <c r="O25" s="29"/>
    </row>
    <row r="26" spans="1:15" ht="27.75" customHeight="1" x14ac:dyDescent="0.25">
      <c r="A26" s="15" t="s">
        <v>8</v>
      </c>
      <c r="B26" s="16" t="s">
        <v>27</v>
      </c>
      <c r="C26" s="17"/>
      <c r="D26" s="17"/>
      <c r="E26" s="14">
        <f>+E27+E28+E33</f>
        <v>11518695.163692703</v>
      </c>
      <c r="F26" s="17"/>
      <c r="G26" s="17"/>
      <c r="H26" s="14">
        <v>6241237.9960360359</v>
      </c>
      <c r="J26" s="72" t="s">
        <v>8</v>
      </c>
      <c r="K26" s="16" t="s">
        <v>15</v>
      </c>
      <c r="L26" s="74" t="s">
        <v>173</v>
      </c>
      <c r="M26" s="74" t="s">
        <v>174</v>
      </c>
      <c r="N26" s="74" t="s">
        <v>175</v>
      </c>
      <c r="O26" s="29">
        <v>318382323.9308095</v>
      </c>
    </row>
    <row r="27" spans="1:15" ht="27.75" customHeight="1" x14ac:dyDescent="0.25">
      <c r="A27" s="18" t="s">
        <v>10</v>
      </c>
      <c r="B27" s="19" t="s">
        <v>28</v>
      </c>
      <c r="C27" s="20"/>
      <c r="D27" s="20"/>
      <c r="E27" s="14"/>
      <c r="F27" s="20"/>
      <c r="G27" s="20"/>
      <c r="H27" s="14"/>
      <c r="J27" s="74" t="s">
        <v>10</v>
      </c>
      <c r="K27" s="22" t="s">
        <v>191</v>
      </c>
      <c r="L27" s="74" t="s">
        <v>173</v>
      </c>
      <c r="M27" s="74" t="s">
        <v>174</v>
      </c>
      <c r="N27" s="74" t="s">
        <v>175</v>
      </c>
      <c r="O27" s="23">
        <v>6248697.0784555553</v>
      </c>
    </row>
    <row r="28" spans="1:15" s="24" customFormat="1" ht="27.75" customHeight="1" x14ac:dyDescent="0.25">
      <c r="A28" s="21" t="s">
        <v>10</v>
      </c>
      <c r="B28" s="22" t="s">
        <v>29</v>
      </c>
      <c r="C28" s="31">
        <f>SUM(C29:C32)</f>
        <v>15495936.9636927</v>
      </c>
      <c r="D28" s="23">
        <f>SUM(D29:D32)</f>
        <v>-3977241.799999997</v>
      </c>
      <c r="E28" s="23">
        <f>SUM(E29:E32)</f>
        <v>11518695.163692703</v>
      </c>
      <c r="F28" s="31">
        <v>6278422.036036036</v>
      </c>
      <c r="G28" s="23">
        <v>-37184.040000000037</v>
      </c>
      <c r="H28" s="23">
        <v>6241237.9960360359</v>
      </c>
      <c r="J28" s="75"/>
      <c r="K28" s="26" t="s">
        <v>192</v>
      </c>
      <c r="L28" s="75"/>
      <c r="M28" s="75"/>
      <c r="N28" s="75"/>
      <c r="O28" s="27">
        <v>3250000</v>
      </c>
    </row>
    <row r="29" spans="1:15" s="24" customFormat="1" ht="27.75" customHeight="1" outlineLevel="1" x14ac:dyDescent="0.25">
      <c r="A29" s="25"/>
      <c r="B29" s="26" t="s">
        <v>30</v>
      </c>
      <c r="C29" s="32">
        <f>15275371.9636927-C30-C31+120565</f>
        <v>8069565.0000000112</v>
      </c>
      <c r="D29" s="32">
        <f>+C29*0.22+96</f>
        <v>1775400.3000000024</v>
      </c>
      <c r="E29" s="33">
        <f>+C29+D29</f>
        <v>9844965.3000000138</v>
      </c>
      <c r="F29" s="32">
        <v>4299018</v>
      </c>
      <c r="G29" s="32">
        <v>906183.96</v>
      </c>
      <c r="H29" s="33">
        <v>5205201.96</v>
      </c>
      <c r="J29" s="75"/>
      <c r="K29" s="26" t="s">
        <v>193</v>
      </c>
      <c r="L29" s="75"/>
      <c r="M29" s="75"/>
      <c r="N29" s="75"/>
      <c r="O29" s="27">
        <v>2998697.0784555553</v>
      </c>
    </row>
    <row r="30" spans="1:15" s="24" customFormat="1" ht="27.75" customHeight="1" outlineLevel="1" x14ac:dyDescent="0.25">
      <c r="A30" s="25"/>
      <c r="B30" s="26" t="s">
        <v>31</v>
      </c>
      <c r="C30" s="32">
        <v>1573729.8636926899</v>
      </c>
      <c r="D30" s="32"/>
      <c r="E30" s="33">
        <f t="shared" ref="E30:E31" si="2">+C30+D30</f>
        <v>1573729.8636926899</v>
      </c>
      <c r="F30" s="32">
        <v>936036.03603603598</v>
      </c>
      <c r="G30" s="32"/>
      <c r="H30" s="33">
        <v>936036.03603603598</v>
      </c>
      <c r="J30" s="73" t="s">
        <v>10</v>
      </c>
      <c r="K30" s="19" t="s">
        <v>194</v>
      </c>
      <c r="L30" s="22"/>
      <c r="M30" s="22"/>
      <c r="N30" s="22"/>
      <c r="O30" s="29"/>
    </row>
    <row r="31" spans="1:15" s="24" customFormat="1" ht="27.75" customHeight="1" outlineLevel="1" x14ac:dyDescent="0.25">
      <c r="A31" s="25"/>
      <c r="B31" s="26" t="s">
        <v>32</v>
      </c>
      <c r="C31" s="32">
        <v>5752642.0999999996</v>
      </c>
      <c r="D31" s="32">
        <f>-C31</f>
        <v>-5752642.0999999996</v>
      </c>
      <c r="E31" s="33">
        <f t="shared" si="2"/>
        <v>0</v>
      </c>
      <c r="F31" s="32">
        <v>943368</v>
      </c>
      <c r="G31" s="32">
        <v>-943368</v>
      </c>
      <c r="H31" s="33">
        <v>0</v>
      </c>
      <c r="J31" s="73" t="s">
        <v>10</v>
      </c>
      <c r="K31" s="19" t="s">
        <v>195</v>
      </c>
      <c r="L31" s="74" t="s">
        <v>173</v>
      </c>
      <c r="M31" s="74" t="s">
        <v>174</v>
      </c>
      <c r="N31" s="74" t="s">
        <v>175</v>
      </c>
      <c r="O31" s="23">
        <v>5343000</v>
      </c>
    </row>
    <row r="32" spans="1:15" s="24" customFormat="1" ht="27.75" customHeight="1" outlineLevel="1" x14ac:dyDescent="0.25">
      <c r="A32" s="25"/>
      <c r="B32" s="26" t="s">
        <v>33</v>
      </c>
      <c r="C32" s="27">
        <f>+'[1]26.CE_FORMAT MINISTERIALE'!N17</f>
        <v>100000</v>
      </c>
      <c r="D32" s="27">
        <v>0</v>
      </c>
      <c r="E32" s="28">
        <f>+C32+D32</f>
        <v>100000</v>
      </c>
      <c r="F32" s="27">
        <v>100000</v>
      </c>
      <c r="G32" s="27">
        <v>0</v>
      </c>
      <c r="H32" s="28">
        <v>100000</v>
      </c>
      <c r="J32" s="75"/>
      <c r="K32" s="26" t="s">
        <v>196</v>
      </c>
      <c r="L32" s="75"/>
      <c r="M32" s="75"/>
      <c r="N32" s="75"/>
      <c r="O32" s="27">
        <v>5343000</v>
      </c>
    </row>
    <row r="33" spans="1:15" ht="27.75" customHeight="1" x14ac:dyDescent="0.25">
      <c r="A33" s="18" t="s">
        <v>10</v>
      </c>
      <c r="B33" s="19" t="s">
        <v>34</v>
      </c>
      <c r="C33" s="20"/>
      <c r="D33" s="20"/>
      <c r="E33" s="14"/>
      <c r="F33" s="20"/>
      <c r="G33" s="20"/>
      <c r="H33" s="14"/>
      <c r="J33" s="75" t="s">
        <v>10</v>
      </c>
      <c r="K33" s="26" t="s">
        <v>197</v>
      </c>
      <c r="L33" s="75" t="s">
        <v>173</v>
      </c>
      <c r="M33" s="75" t="s">
        <v>174</v>
      </c>
      <c r="N33" s="75" t="s">
        <v>175</v>
      </c>
      <c r="O33" s="27">
        <v>306790626.85235393</v>
      </c>
    </row>
    <row r="34" spans="1:15" ht="27.75" customHeight="1" x14ac:dyDescent="0.25">
      <c r="A34" s="15" t="s">
        <v>8</v>
      </c>
      <c r="B34" s="16" t="s">
        <v>35</v>
      </c>
      <c r="C34" s="17"/>
      <c r="D34" s="17"/>
      <c r="E34" s="14">
        <f>SUM(E35:E38)</f>
        <v>0</v>
      </c>
      <c r="F34" s="17"/>
      <c r="G34" s="17"/>
      <c r="H34" s="14">
        <v>0</v>
      </c>
      <c r="J34" s="75"/>
      <c r="K34" s="26" t="s">
        <v>198</v>
      </c>
      <c r="L34" s="75"/>
      <c r="M34" s="75"/>
      <c r="N34" s="75"/>
      <c r="O34" s="27">
        <v>222670219.85235393</v>
      </c>
    </row>
    <row r="35" spans="1:15" ht="27.75" customHeight="1" x14ac:dyDescent="0.25">
      <c r="A35" s="18" t="s">
        <v>10</v>
      </c>
      <c r="B35" s="19" t="s">
        <v>36</v>
      </c>
      <c r="C35" s="20"/>
      <c r="D35" s="20"/>
      <c r="E35" s="14"/>
      <c r="F35" s="20"/>
      <c r="G35" s="20"/>
      <c r="H35" s="14"/>
      <c r="J35" s="75"/>
      <c r="K35" s="26" t="s">
        <v>199</v>
      </c>
      <c r="L35" s="75"/>
      <c r="M35" s="75"/>
      <c r="N35" s="75"/>
      <c r="O35" s="27">
        <v>2939209</v>
      </c>
    </row>
    <row r="36" spans="1:15" ht="27.75" customHeight="1" x14ac:dyDescent="0.25">
      <c r="A36" s="18" t="s">
        <v>10</v>
      </c>
      <c r="B36" s="19" t="s">
        <v>37</v>
      </c>
      <c r="C36" s="20"/>
      <c r="D36" s="20"/>
      <c r="E36" s="14"/>
      <c r="F36" s="20"/>
      <c r="G36" s="20"/>
      <c r="H36" s="14"/>
      <c r="J36" s="75"/>
      <c r="K36" s="26" t="s">
        <v>200</v>
      </c>
      <c r="L36" s="75"/>
      <c r="M36" s="75"/>
      <c r="N36" s="75"/>
      <c r="O36" s="27">
        <v>15643350</v>
      </c>
    </row>
    <row r="37" spans="1:15" ht="27.75" customHeight="1" x14ac:dyDescent="0.25">
      <c r="A37" s="18" t="s">
        <v>10</v>
      </c>
      <c r="B37" s="19" t="s">
        <v>38</v>
      </c>
      <c r="C37" s="20"/>
      <c r="D37" s="20"/>
      <c r="E37" s="14"/>
      <c r="F37" s="20"/>
      <c r="G37" s="20"/>
      <c r="H37" s="14"/>
      <c r="J37" s="75"/>
      <c r="K37" s="26" t="s">
        <v>201</v>
      </c>
      <c r="L37" s="75"/>
      <c r="M37" s="75"/>
      <c r="N37" s="75"/>
      <c r="O37" s="27">
        <v>566200</v>
      </c>
    </row>
    <row r="38" spans="1:15" s="24" customFormat="1" ht="27.75" customHeight="1" x14ac:dyDescent="0.25">
      <c r="A38" s="21" t="s">
        <v>10</v>
      </c>
      <c r="B38" s="22" t="s">
        <v>39</v>
      </c>
      <c r="C38" s="34"/>
      <c r="D38" s="34"/>
      <c r="E38" s="35"/>
      <c r="F38" s="34"/>
      <c r="G38" s="34"/>
      <c r="H38" s="35"/>
      <c r="J38" s="75"/>
      <c r="K38" s="26" t="s">
        <v>202</v>
      </c>
      <c r="L38" s="75"/>
      <c r="M38" s="75"/>
      <c r="N38" s="75"/>
      <c r="O38" s="76">
        <v>25080000</v>
      </c>
    </row>
    <row r="39" spans="1:15" ht="27.75" customHeight="1" x14ac:dyDescent="0.25">
      <c r="A39" s="15" t="s">
        <v>8</v>
      </c>
      <c r="B39" s="16" t="s">
        <v>40</v>
      </c>
      <c r="C39" s="17"/>
      <c r="D39" s="17"/>
      <c r="E39" s="14">
        <f>SUM(E40:E42)</f>
        <v>0</v>
      </c>
      <c r="F39" s="17"/>
      <c r="G39" s="17"/>
      <c r="H39" s="14">
        <v>0</v>
      </c>
      <c r="J39" s="75"/>
      <c r="K39" s="30" t="s">
        <v>203</v>
      </c>
      <c r="L39" s="75"/>
      <c r="M39" s="75"/>
      <c r="N39" s="75"/>
      <c r="O39" s="76">
        <v>39892000</v>
      </c>
    </row>
    <row r="40" spans="1:15" ht="27.75" customHeight="1" x14ac:dyDescent="0.25">
      <c r="A40" s="18" t="s">
        <v>10</v>
      </c>
      <c r="B40" s="19" t="s">
        <v>41</v>
      </c>
      <c r="C40" s="20"/>
      <c r="D40" s="20"/>
      <c r="E40" s="14"/>
      <c r="F40" s="20"/>
      <c r="G40" s="20"/>
      <c r="H40" s="14"/>
      <c r="J40" s="75"/>
      <c r="K40" s="26" t="s">
        <v>204</v>
      </c>
      <c r="L40" s="75"/>
      <c r="M40" s="75"/>
      <c r="N40" s="75"/>
      <c r="O40" s="27">
        <v>-352</v>
      </c>
    </row>
    <row r="41" spans="1:15" ht="27.75" customHeight="1" x14ac:dyDescent="0.25">
      <c r="A41" s="18" t="s">
        <v>10</v>
      </c>
      <c r="B41" s="19" t="s">
        <v>42</v>
      </c>
      <c r="C41" s="20"/>
      <c r="D41" s="20"/>
      <c r="E41" s="14"/>
      <c r="F41" s="20"/>
      <c r="G41" s="20"/>
      <c r="H41" s="14"/>
      <c r="J41" s="75" t="s">
        <v>10</v>
      </c>
      <c r="K41" s="26" t="s">
        <v>205</v>
      </c>
      <c r="L41" s="26"/>
      <c r="M41" s="26"/>
      <c r="N41" s="26"/>
      <c r="O41" s="27"/>
    </row>
    <row r="42" spans="1:15" ht="27.75" customHeight="1" x14ac:dyDescent="0.25">
      <c r="A42" s="18" t="s">
        <v>10</v>
      </c>
      <c r="B42" s="19" t="s">
        <v>43</v>
      </c>
      <c r="C42" s="20"/>
      <c r="D42" s="20"/>
      <c r="E42" s="14"/>
      <c r="F42" s="20"/>
      <c r="G42" s="20"/>
      <c r="H42" s="14"/>
      <c r="J42" s="72" t="s">
        <v>8</v>
      </c>
      <c r="K42" s="16" t="s">
        <v>206</v>
      </c>
      <c r="L42" s="22"/>
      <c r="M42" s="22"/>
      <c r="N42" s="22"/>
      <c r="O42" s="29">
        <v>0</v>
      </c>
    </row>
    <row r="43" spans="1:15" ht="27.75" customHeight="1" x14ac:dyDescent="0.25">
      <c r="A43" s="15" t="s">
        <v>8</v>
      </c>
      <c r="B43" s="16" t="s">
        <v>44</v>
      </c>
      <c r="C43" s="17"/>
      <c r="D43" s="17"/>
      <c r="E43" s="14">
        <f>SUM(E44:E47)</f>
        <v>0</v>
      </c>
      <c r="F43" s="17"/>
      <c r="G43" s="17"/>
      <c r="H43" s="14">
        <v>0</v>
      </c>
      <c r="J43" s="73" t="s">
        <v>10</v>
      </c>
      <c r="K43" s="19" t="s">
        <v>207</v>
      </c>
      <c r="L43" s="22"/>
      <c r="M43" s="22"/>
      <c r="N43" s="22"/>
      <c r="O43" s="29"/>
    </row>
    <row r="44" spans="1:15" ht="27.75" customHeight="1" x14ac:dyDescent="0.25">
      <c r="A44" s="18" t="s">
        <v>10</v>
      </c>
      <c r="B44" s="19" t="s">
        <v>45</v>
      </c>
      <c r="C44" s="20"/>
      <c r="D44" s="20"/>
      <c r="E44" s="14"/>
      <c r="F44" s="20"/>
      <c r="G44" s="20"/>
      <c r="H44" s="14"/>
      <c r="J44" s="73" t="s">
        <v>10</v>
      </c>
      <c r="K44" s="19" t="s">
        <v>208</v>
      </c>
      <c r="L44" s="22"/>
      <c r="M44" s="22"/>
      <c r="N44" s="22"/>
      <c r="O44" s="29"/>
    </row>
    <row r="45" spans="1:15" ht="27.75" customHeight="1" x14ac:dyDescent="0.25">
      <c r="A45" s="18" t="s">
        <v>10</v>
      </c>
      <c r="B45" s="19" t="s">
        <v>46</v>
      </c>
      <c r="C45" s="20"/>
      <c r="D45" s="20"/>
      <c r="E45" s="14"/>
      <c r="F45" s="20"/>
      <c r="G45" s="20"/>
      <c r="H45" s="14"/>
      <c r="J45" s="73" t="s">
        <v>10</v>
      </c>
      <c r="K45" s="19" t="s">
        <v>209</v>
      </c>
      <c r="L45" s="22"/>
      <c r="M45" s="22"/>
      <c r="N45" s="22"/>
      <c r="O45" s="29"/>
    </row>
    <row r="46" spans="1:15" ht="27.75" customHeight="1" x14ac:dyDescent="0.25">
      <c r="A46" s="18" t="s">
        <v>10</v>
      </c>
      <c r="B46" s="19" t="s">
        <v>47</v>
      </c>
      <c r="C46" s="20"/>
      <c r="D46" s="20"/>
      <c r="E46" s="14"/>
      <c r="F46" s="20"/>
      <c r="G46" s="20"/>
      <c r="H46" s="14"/>
      <c r="J46" s="73" t="s">
        <v>10</v>
      </c>
      <c r="K46" s="19" t="s">
        <v>210</v>
      </c>
      <c r="L46" s="22"/>
      <c r="M46" s="22"/>
      <c r="N46" s="22"/>
      <c r="O46" s="29"/>
    </row>
    <row r="47" spans="1:15" ht="27.75" customHeight="1" x14ac:dyDescent="0.25">
      <c r="A47" s="18" t="s">
        <v>10</v>
      </c>
      <c r="B47" s="19" t="s">
        <v>44</v>
      </c>
      <c r="C47" s="20"/>
      <c r="D47" s="20"/>
      <c r="E47" s="14"/>
      <c r="F47" s="20"/>
      <c r="G47" s="20"/>
      <c r="H47" s="14"/>
      <c r="J47" s="73" t="s">
        <v>10</v>
      </c>
      <c r="K47" s="19" t="s">
        <v>211</v>
      </c>
      <c r="L47" s="22"/>
      <c r="M47" s="22"/>
      <c r="N47" s="22"/>
      <c r="O47" s="29"/>
    </row>
    <row r="48" spans="1:15" ht="27.75" customHeight="1" x14ac:dyDescent="0.25">
      <c r="A48" s="15" t="s">
        <v>8</v>
      </c>
      <c r="B48" s="16" t="s">
        <v>48</v>
      </c>
      <c r="C48" s="17"/>
      <c r="D48" s="17"/>
      <c r="E48" s="14">
        <f>+E49+E50+E51</f>
        <v>170000</v>
      </c>
      <c r="F48" s="17"/>
      <c r="G48" s="17"/>
      <c r="H48" s="14">
        <v>170000</v>
      </c>
      <c r="J48" s="72" t="s">
        <v>8</v>
      </c>
      <c r="K48" s="16" t="s">
        <v>212</v>
      </c>
      <c r="L48" s="22"/>
      <c r="M48" s="22"/>
      <c r="N48" s="22"/>
      <c r="O48" s="29">
        <v>0</v>
      </c>
    </row>
    <row r="49" spans="1:15" ht="27.75" customHeight="1" x14ac:dyDescent="0.25">
      <c r="A49" s="18" t="s">
        <v>10</v>
      </c>
      <c r="B49" s="19" t="s">
        <v>49</v>
      </c>
      <c r="C49" s="20"/>
      <c r="D49" s="20"/>
      <c r="E49" s="14"/>
      <c r="F49" s="20"/>
      <c r="G49" s="20"/>
      <c r="H49" s="14"/>
      <c r="J49" s="73" t="s">
        <v>10</v>
      </c>
      <c r="K49" s="19" t="s">
        <v>213</v>
      </c>
      <c r="L49" s="22"/>
      <c r="M49" s="22"/>
      <c r="N49" s="22"/>
      <c r="O49" s="29"/>
    </row>
    <row r="50" spans="1:15" ht="27.75" customHeight="1" x14ac:dyDescent="0.25">
      <c r="A50" s="18" t="s">
        <v>10</v>
      </c>
      <c r="B50" s="19" t="s">
        <v>50</v>
      </c>
      <c r="C50" s="20"/>
      <c r="D50" s="20"/>
      <c r="E50" s="14"/>
      <c r="F50" s="20"/>
      <c r="G50" s="20"/>
      <c r="H50" s="14"/>
      <c r="J50" s="73" t="s">
        <v>10</v>
      </c>
      <c r="K50" s="19" t="s">
        <v>214</v>
      </c>
      <c r="L50" s="22"/>
      <c r="M50" s="22"/>
      <c r="N50" s="22"/>
      <c r="O50" s="29"/>
    </row>
    <row r="51" spans="1:15" ht="27.75" customHeight="1" x14ac:dyDescent="0.25">
      <c r="A51" s="18" t="s">
        <v>10</v>
      </c>
      <c r="B51" s="19" t="s">
        <v>51</v>
      </c>
      <c r="C51" s="23">
        <f>SUM(C52:C53)</f>
        <v>1670000</v>
      </c>
      <c r="D51" s="23">
        <f t="shared" ref="D51:E51" si="3">SUM(D52:D53)</f>
        <v>-1500000</v>
      </c>
      <c r="E51" s="23">
        <f t="shared" si="3"/>
        <v>170000</v>
      </c>
      <c r="F51" s="23">
        <v>170000</v>
      </c>
      <c r="G51" s="23">
        <v>0</v>
      </c>
      <c r="H51" s="23">
        <v>170000</v>
      </c>
      <c r="J51" s="73" t="s">
        <v>10</v>
      </c>
      <c r="K51" s="19" t="s">
        <v>215</v>
      </c>
      <c r="L51" s="22"/>
      <c r="M51" s="22"/>
      <c r="N51" s="22"/>
      <c r="O51" s="29"/>
    </row>
    <row r="52" spans="1:15" ht="27.75" customHeight="1" outlineLevel="1" x14ac:dyDescent="0.25">
      <c r="A52" s="25"/>
      <c r="B52" s="30" t="s">
        <v>52</v>
      </c>
      <c r="C52" s="27">
        <f>+'[1]26.CE_FORMAT MINISTERIALE'!N18</f>
        <v>1670000</v>
      </c>
      <c r="D52" s="27">
        <v>-1500000</v>
      </c>
      <c r="E52" s="27">
        <f>+C52+D52</f>
        <v>170000</v>
      </c>
      <c r="F52" s="27">
        <v>170000</v>
      </c>
      <c r="G52" s="27"/>
      <c r="H52" s="27">
        <v>170000</v>
      </c>
      <c r="J52" s="72" t="s">
        <v>8</v>
      </c>
      <c r="K52" s="16" t="s">
        <v>216</v>
      </c>
      <c r="L52" s="22"/>
      <c r="M52" s="22"/>
      <c r="N52" s="22"/>
      <c r="O52" s="29">
        <v>0</v>
      </c>
    </row>
    <row r="53" spans="1:15" ht="27.75" customHeight="1" outlineLevel="1" x14ac:dyDescent="0.25">
      <c r="A53" s="25"/>
      <c r="B53" s="26"/>
      <c r="C53" s="27"/>
      <c r="D53" s="27"/>
      <c r="E53" s="27">
        <f>+C53+D53</f>
        <v>0</v>
      </c>
      <c r="F53" s="27"/>
      <c r="G53" s="27"/>
      <c r="H53" s="27">
        <v>0</v>
      </c>
      <c r="J53" s="73" t="s">
        <v>10</v>
      </c>
      <c r="K53" s="19" t="s">
        <v>217</v>
      </c>
      <c r="L53" s="22"/>
      <c r="M53" s="22"/>
      <c r="N53" s="22"/>
      <c r="O53" s="29"/>
    </row>
    <row r="54" spans="1:15" ht="27.75" customHeight="1" x14ac:dyDescent="0.25">
      <c r="A54" s="11" t="s">
        <v>6</v>
      </c>
      <c r="B54" s="12" t="s">
        <v>53</v>
      </c>
      <c r="C54" s="13"/>
      <c r="D54" s="13"/>
      <c r="E54" s="14">
        <f>+E55+E57+E63+E84+E88</f>
        <v>0</v>
      </c>
      <c r="F54" s="13"/>
      <c r="G54" s="13"/>
      <c r="H54" s="14">
        <v>0</v>
      </c>
      <c r="J54" s="73" t="s">
        <v>10</v>
      </c>
      <c r="K54" s="19" t="s">
        <v>218</v>
      </c>
      <c r="L54" s="22"/>
      <c r="M54" s="22"/>
      <c r="N54" s="22"/>
      <c r="O54" s="29"/>
    </row>
    <row r="55" spans="1:15" ht="27.75" customHeight="1" x14ac:dyDescent="0.25">
      <c r="A55" s="15" t="s">
        <v>8</v>
      </c>
      <c r="B55" s="16" t="s">
        <v>54</v>
      </c>
      <c r="C55" s="17"/>
      <c r="D55" s="17"/>
      <c r="E55" s="14">
        <f>SUM(E56)</f>
        <v>0</v>
      </c>
      <c r="F55" s="17"/>
      <c r="G55" s="17"/>
      <c r="H55" s="14">
        <v>0</v>
      </c>
      <c r="J55" s="73" t="s">
        <v>10</v>
      </c>
      <c r="K55" s="19" t="s">
        <v>219</v>
      </c>
      <c r="L55" s="22"/>
      <c r="M55" s="22"/>
      <c r="N55" s="22"/>
      <c r="O55" s="29"/>
    </row>
    <row r="56" spans="1:15" ht="27.75" customHeight="1" x14ac:dyDescent="0.25">
      <c r="A56" s="18" t="s">
        <v>10</v>
      </c>
      <c r="B56" s="19" t="s">
        <v>55</v>
      </c>
      <c r="C56" s="20"/>
      <c r="D56" s="20"/>
      <c r="E56" s="14"/>
      <c r="F56" s="20"/>
      <c r="G56" s="20"/>
      <c r="H56" s="14"/>
      <c r="J56" s="73" t="s">
        <v>10</v>
      </c>
      <c r="K56" s="19" t="s">
        <v>220</v>
      </c>
      <c r="L56" s="22"/>
      <c r="M56" s="22"/>
      <c r="N56" s="22"/>
      <c r="O56" s="29"/>
    </row>
    <row r="57" spans="1:15" ht="27.75" customHeight="1" x14ac:dyDescent="0.25">
      <c r="A57" s="15" t="s">
        <v>8</v>
      </c>
      <c r="B57" s="16" t="s">
        <v>56</v>
      </c>
      <c r="C57" s="17"/>
      <c r="D57" s="17"/>
      <c r="E57" s="14">
        <f>SUM(E58:E62)</f>
        <v>0</v>
      </c>
      <c r="F57" s="17"/>
      <c r="G57" s="17"/>
      <c r="H57" s="14">
        <v>0</v>
      </c>
      <c r="J57" s="72" t="s">
        <v>8</v>
      </c>
      <c r="K57" s="16" t="s">
        <v>221</v>
      </c>
      <c r="L57" s="74" t="s">
        <v>173</v>
      </c>
      <c r="M57" s="74" t="s">
        <v>174</v>
      </c>
      <c r="N57" s="74" t="s">
        <v>175</v>
      </c>
      <c r="O57" s="29">
        <v>28353324.920000002</v>
      </c>
    </row>
    <row r="58" spans="1:15" ht="27.75" customHeight="1" x14ac:dyDescent="0.25">
      <c r="A58" s="18" t="s">
        <v>10</v>
      </c>
      <c r="B58" s="19" t="s">
        <v>57</v>
      </c>
      <c r="C58" s="20"/>
      <c r="D58" s="20"/>
      <c r="E58" s="14"/>
      <c r="F58" s="20"/>
      <c r="G58" s="20"/>
      <c r="H58" s="14"/>
      <c r="J58" s="74" t="s">
        <v>10</v>
      </c>
      <c r="K58" s="22" t="s">
        <v>222</v>
      </c>
      <c r="L58" s="74"/>
      <c r="M58" s="74"/>
      <c r="N58" s="74"/>
      <c r="O58" s="23"/>
    </row>
    <row r="59" spans="1:15" ht="27.75" customHeight="1" x14ac:dyDescent="0.25">
      <c r="A59" s="18" t="s">
        <v>10</v>
      </c>
      <c r="B59" s="19" t="s">
        <v>58</v>
      </c>
      <c r="C59" s="20"/>
      <c r="D59" s="20"/>
      <c r="E59" s="14"/>
      <c r="F59" s="20"/>
      <c r="G59" s="20"/>
      <c r="H59" s="14"/>
      <c r="J59" s="75" t="s">
        <v>10</v>
      </c>
      <c r="K59" s="26" t="s">
        <v>223</v>
      </c>
      <c r="L59" s="75" t="s">
        <v>173</v>
      </c>
      <c r="M59" s="75" t="s">
        <v>174</v>
      </c>
      <c r="N59" s="75" t="s">
        <v>175</v>
      </c>
      <c r="O59" s="27">
        <v>1153324.92</v>
      </c>
    </row>
    <row r="60" spans="1:15" ht="27.75" customHeight="1" x14ac:dyDescent="0.25">
      <c r="A60" s="18" t="s">
        <v>10</v>
      </c>
      <c r="B60" s="19" t="s">
        <v>59</v>
      </c>
      <c r="C60" s="20"/>
      <c r="D60" s="20"/>
      <c r="E60" s="14"/>
      <c r="F60" s="20"/>
      <c r="G60" s="20"/>
      <c r="H60" s="14"/>
      <c r="J60" s="75"/>
      <c r="K60" s="26" t="s">
        <v>224</v>
      </c>
      <c r="L60" s="26"/>
      <c r="M60" s="26"/>
      <c r="N60" s="26"/>
      <c r="O60" s="27">
        <v>945783.96</v>
      </c>
    </row>
    <row r="61" spans="1:15" ht="27.75" customHeight="1" x14ac:dyDescent="0.25">
      <c r="A61" s="18" t="s">
        <v>10</v>
      </c>
      <c r="B61" s="19" t="s">
        <v>60</v>
      </c>
      <c r="C61" s="20"/>
      <c r="D61" s="20"/>
      <c r="E61" s="14"/>
      <c r="F61" s="20"/>
      <c r="G61" s="20"/>
      <c r="H61" s="14"/>
      <c r="J61" s="75"/>
      <c r="K61" s="26" t="s">
        <v>225</v>
      </c>
      <c r="L61" s="26"/>
      <c r="M61" s="26"/>
      <c r="N61" s="26"/>
      <c r="O61" s="27">
        <v>207540.96</v>
      </c>
    </row>
    <row r="62" spans="1:15" ht="27.75" customHeight="1" x14ac:dyDescent="0.25">
      <c r="A62" s="18" t="s">
        <v>10</v>
      </c>
      <c r="B62" s="19" t="s">
        <v>61</v>
      </c>
      <c r="C62" s="20"/>
      <c r="D62" s="20"/>
      <c r="E62" s="14"/>
      <c r="F62" s="20"/>
      <c r="G62" s="20"/>
      <c r="H62" s="14"/>
      <c r="J62" s="75"/>
      <c r="K62" s="26" t="s">
        <v>226</v>
      </c>
      <c r="L62" s="26"/>
      <c r="M62" s="26"/>
      <c r="N62" s="26"/>
      <c r="O62" s="27">
        <v>0</v>
      </c>
    </row>
    <row r="63" spans="1:15" ht="27.75" customHeight="1" x14ac:dyDescent="0.25">
      <c r="A63" s="15" t="s">
        <v>8</v>
      </c>
      <c r="B63" s="16" t="s">
        <v>62</v>
      </c>
      <c r="C63" s="17"/>
      <c r="D63" s="17"/>
      <c r="E63" s="14">
        <f>SUM(E64:E83)</f>
        <v>0</v>
      </c>
      <c r="F63" s="17"/>
      <c r="G63" s="17"/>
      <c r="H63" s="14">
        <v>0</v>
      </c>
      <c r="J63" s="75" t="s">
        <v>10</v>
      </c>
      <c r="K63" s="26" t="s">
        <v>227</v>
      </c>
      <c r="L63" s="75"/>
      <c r="M63" s="75"/>
      <c r="N63" s="75"/>
      <c r="O63" s="27"/>
    </row>
    <row r="64" spans="1:15" ht="27.75" customHeight="1" x14ac:dyDescent="0.25">
      <c r="A64" s="36" t="s">
        <v>10</v>
      </c>
      <c r="B64" s="37" t="s">
        <v>63</v>
      </c>
      <c r="C64" s="38"/>
      <c r="D64" s="38"/>
      <c r="E64" s="39"/>
      <c r="F64" s="38"/>
      <c r="G64" s="38"/>
      <c r="H64" s="39"/>
      <c r="J64" s="75" t="s">
        <v>10</v>
      </c>
      <c r="K64" s="26" t="s">
        <v>228</v>
      </c>
      <c r="L64" s="26"/>
      <c r="M64" s="26"/>
      <c r="N64" s="26"/>
      <c r="O64" s="27">
        <v>100000</v>
      </c>
    </row>
    <row r="65" spans="1:15" ht="27.75" customHeight="1" x14ac:dyDescent="0.25">
      <c r="A65" s="36" t="s">
        <v>10</v>
      </c>
      <c r="B65" s="37" t="s">
        <v>64</v>
      </c>
      <c r="C65" s="38"/>
      <c r="D65" s="38"/>
      <c r="E65" s="39"/>
      <c r="F65" s="38"/>
      <c r="G65" s="38"/>
      <c r="H65" s="39"/>
      <c r="J65" s="75"/>
      <c r="K65" s="26" t="s">
        <v>229</v>
      </c>
      <c r="L65" s="75"/>
      <c r="M65" s="75"/>
      <c r="N65" s="75"/>
      <c r="O65" s="27">
        <v>100000</v>
      </c>
    </row>
    <row r="66" spans="1:15" ht="27.75" customHeight="1" x14ac:dyDescent="0.25">
      <c r="A66" s="36" t="s">
        <v>10</v>
      </c>
      <c r="B66" s="37" t="s">
        <v>65</v>
      </c>
      <c r="C66" s="38"/>
      <c r="D66" s="38"/>
      <c r="E66" s="39"/>
      <c r="F66" s="38"/>
      <c r="G66" s="38"/>
      <c r="H66" s="39"/>
      <c r="J66" s="75" t="s">
        <v>10</v>
      </c>
      <c r="K66" s="26" t="s">
        <v>230</v>
      </c>
      <c r="L66" s="75" t="s">
        <v>173</v>
      </c>
      <c r="M66" s="75" t="s">
        <v>174</v>
      </c>
      <c r="N66" s="75" t="s">
        <v>175</v>
      </c>
      <c r="O66" s="27">
        <v>27100000</v>
      </c>
    </row>
    <row r="67" spans="1:15" ht="27.75" customHeight="1" x14ac:dyDescent="0.25">
      <c r="A67" s="36" t="s">
        <v>10</v>
      </c>
      <c r="B67" s="37" t="s">
        <v>66</v>
      </c>
      <c r="C67" s="38"/>
      <c r="D67" s="38"/>
      <c r="E67" s="39"/>
      <c r="F67" s="38"/>
      <c r="G67" s="38"/>
      <c r="H67" s="39"/>
      <c r="J67" s="75"/>
      <c r="K67" s="30" t="s">
        <v>231</v>
      </c>
      <c r="L67" s="75"/>
      <c r="M67" s="75"/>
      <c r="N67" s="75"/>
      <c r="O67" s="27">
        <v>125000</v>
      </c>
    </row>
    <row r="68" spans="1:15" ht="27.75" customHeight="1" x14ac:dyDescent="0.25">
      <c r="A68" s="36" t="s">
        <v>10</v>
      </c>
      <c r="B68" s="37" t="s">
        <v>67</v>
      </c>
      <c r="C68" s="38"/>
      <c r="D68" s="38"/>
      <c r="E68" s="39"/>
      <c r="F68" s="38"/>
      <c r="G68" s="38"/>
      <c r="H68" s="39"/>
      <c r="J68" s="75"/>
      <c r="K68" s="26" t="s">
        <v>232</v>
      </c>
      <c r="L68" s="75"/>
      <c r="M68" s="75"/>
      <c r="N68" s="75"/>
      <c r="O68" s="27">
        <v>700000</v>
      </c>
    </row>
    <row r="69" spans="1:15" ht="27.75" customHeight="1" thickBot="1" x14ac:dyDescent="0.3">
      <c r="A69" s="36" t="s">
        <v>10</v>
      </c>
      <c r="B69" s="37" t="s">
        <v>68</v>
      </c>
      <c r="C69" s="38"/>
      <c r="D69" s="38"/>
      <c r="E69" s="39"/>
      <c r="F69" s="38"/>
      <c r="G69" s="38"/>
      <c r="H69" s="39"/>
      <c r="J69" s="75"/>
      <c r="K69" s="26" t="s">
        <v>233</v>
      </c>
      <c r="L69" s="75"/>
      <c r="M69" s="75"/>
      <c r="N69" s="75"/>
      <c r="O69" s="27">
        <v>26275000</v>
      </c>
    </row>
    <row r="70" spans="1:15" ht="27.75" customHeight="1" thickTop="1" x14ac:dyDescent="0.25">
      <c r="A70" s="36" t="s">
        <v>10</v>
      </c>
      <c r="B70" s="37" t="s">
        <v>69</v>
      </c>
      <c r="C70" s="38"/>
      <c r="D70" s="38"/>
      <c r="E70" s="39"/>
      <c r="F70" s="38"/>
      <c r="G70" s="38"/>
      <c r="H70" s="39"/>
      <c r="J70" s="77" t="s">
        <v>6</v>
      </c>
      <c r="K70" s="12" t="s">
        <v>234</v>
      </c>
      <c r="L70" s="78"/>
      <c r="M70" s="78"/>
      <c r="N70" s="78"/>
      <c r="O70" s="79">
        <v>0</v>
      </c>
    </row>
    <row r="71" spans="1:15" ht="27.75" customHeight="1" x14ac:dyDescent="0.25">
      <c r="A71" s="36" t="s">
        <v>10</v>
      </c>
      <c r="B71" s="37" t="s">
        <v>70</v>
      </c>
      <c r="C71" s="38"/>
      <c r="D71" s="38"/>
      <c r="E71" s="39"/>
      <c r="F71" s="38"/>
      <c r="G71" s="38"/>
      <c r="H71" s="39"/>
      <c r="J71" s="72" t="s">
        <v>8</v>
      </c>
      <c r="K71" s="16" t="s">
        <v>235</v>
      </c>
      <c r="L71" s="22"/>
      <c r="M71" s="22"/>
      <c r="N71" s="22"/>
      <c r="O71" s="29">
        <v>0</v>
      </c>
    </row>
    <row r="72" spans="1:15" ht="27.75" customHeight="1" x14ac:dyDescent="0.25">
      <c r="A72" s="36" t="s">
        <v>10</v>
      </c>
      <c r="B72" s="37" t="s">
        <v>71</v>
      </c>
      <c r="C72" s="38"/>
      <c r="D72" s="38"/>
      <c r="E72" s="39"/>
      <c r="F72" s="38"/>
      <c r="G72" s="38"/>
      <c r="H72" s="39"/>
      <c r="J72" s="73" t="s">
        <v>10</v>
      </c>
      <c r="K72" s="19" t="s">
        <v>236</v>
      </c>
      <c r="L72" s="22"/>
      <c r="M72" s="22"/>
      <c r="N72" s="22"/>
      <c r="O72" s="29"/>
    </row>
    <row r="73" spans="1:15" ht="27.75" customHeight="1" x14ac:dyDescent="0.25">
      <c r="A73" s="36" t="s">
        <v>10</v>
      </c>
      <c r="B73" s="37" t="s">
        <v>72</v>
      </c>
      <c r="C73" s="38"/>
      <c r="D73" s="38"/>
      <c r="E73" s="39"/>
      <c r="F73" s="38"/>
      <c r="G73" s="38"/>
      <c r="H73" s="39"/>
      <c r="J73" s="73" t="s">
        <v>10</v>
      </c>
      <c r="K73" s="19" t="s">
        <v>237</v>
      </c>
      <c r="L73" s="22"/>
      <c r="M73" s="22"/>
      <c r="N73" s="22"/>
      <c r="O73" s="29"/>
    </row>
    <row r="74" spans="1:15" ht="27.75" customHeight="1" x14ac:dyDescent="0.25">
      <c r="A74" s="36" t="s">
        <v>10</v>
      </c>
      <c r="B74" s="37" t="s">
        <v>73</v>
      </c>
      <c r="C74" s="38"/>
      <c r="D74" s="38"/>
      <c r="E74" s="39"/>
      <c r="F74" s="38"/>
      <c r="G74" s="38"/>
      <c r="H74" s="39"/>
      <c r="J74" s="72" t="s">
        <v>8</v>
      </c>
      <c r="K74" s="16" t="s">
        <v>238</v>
      </c>
      <c r="L74" s="22"/>
      <c r="M74" s="22"/>
      <c r="N74" s="22"/>
      <c r="O74" s="29">
        <v>0</v>
      </c>
    </row>
    <row r="75" spans="1:15" ht="27.75" customHeight="1" x14ac:dyDescent="0.25">
      <c r="A75" s="36" t="s">
        <v>10</v>
      </c>
      <c r="B75" s="37" t="s">
        <v>74</v>
      </c>
      <c r="C75" s="38"/>
      <c r="D75" s="38"/>
      <c r="E75" s="39"/>
      <c r="F75" s="38"/>
      <c r="G75" s="38"/>
      <c r="H75" s="39"/>
      <c r="J75" s="74" t="s">
        <v>10</v>
      </c>
      <c r="K75" s="22" t="s">
        <v>239</v>
      </c>
      <c r="L75" s="74"/>
      <c r="M75" s="74"/>
      <c r="N75" s="74"/>
      <c r="O75" s="23">
        <v>0</v>
      </c>
    </row>
    <row r="76" spans="1:15" ht="27.75" customHeight="1" x14ac:dyDescent="0.25">
      <c r="A76" s="36" t="s">
        <v>10</v>
      </c>
      <c r="B76" s="37" t="s">
        <v>75</v>
      </c>
      <c r="C76" s="38"/>
      <c r="D76" s="38"/>
      <c r="E76" s="39"/>
      <c r="F76" s="38"/>
      <c r="G76" s="38"/>
      <c r="H76" s="39"/>
      <c r="J76" s="75"/>
      <c r="K76" s="26" t="s">
        <v>240</v>
      </c>
      <c r="L76" s="75"/>
      <c r="M76" s="75"/>
      <c r="N76" s="75"/>
      <c r="O76" s="27">
        <v>0</v>
      </c>
    </row>
    <row r="77" spans="1:15" ht="27.75" customHeight="1" x14ac:dyDescent="0.25">
      <c r="A77" s="36" t="s">
        <v>10</v>
      </c>
      <c r="B77" s="37" t="s">
        <v>76</v>
      </c>
      <c r="C77" s="38"/>
      <c r="D77" s="38"/>
      <c r="E77" s="39"/>
      <c r="F77" s="38"/>
      <c r="G77" s="38"/>
      <c r="H77" s="39"/>
      <c r="J77" s="75" t="s">
        <v>10</v>
      </c>
      <c r="K77" s="26" t="s">
        <v>241</v>
      </c>
      <c r="L77" s="26"/>
      <c r="M77" s="26"/>
      <c r="N77" s="26"/>
      <c r="O77" s="27"/>
    </row>
    <row r="78" spans="1:15" ht="27.75" customHeight="1" x14ac:dyDescent="0.25">
      <c r="A78" s="36" t="s">
        <v>10</v>
      </c>
      <c r="B78" s="37" t="s">
        <v>77</v>
      </c>
      <c r="C78" s="38"/>
      <c r="D78" s="38"/>
      <c r="E78" s="39"/>
      <c r="F78" s="38"/>
      <c r="G78" s="38"/>
      <c r="H78" s="39"/>
      <c r="J78" s="75" t="s">
        <v>10</v>
      </c>
      <c r="K78" s="26" t="s">
        <v>242</v>
      </c>
      <c r="L78" s="75"/>
      <c r="M78" s="75"/>
      <c r="N78" s="75"/>
      <c r="O78" s="27">
        <v>0</v>
      </c>
    </row>
    <row r="79" spans="1:15" ht="27.75" customHeight="1" x14ac:dyDescent="0.25">
      <c r="A79" s="36" t="s">
        <v>10</v>
      </c>
      <c r="B79" s="37" t="s">
        <v>78</v>
      </c>
      <c r="C79" s="38"/>
      <c r="D79" s="38"/>
      <c r="E79" s="39"/>
      <c r="F79" s="38"/>
      <c r="G79" s="38"/>
      <c r="H79" s="39"/>
      <c r="J79" s="75"/>
      <c r="K79" s="26" t="s">
        <v>243</v>
      </c>
      <c r="L79" s="75"/>
      <c r="M79" s="75"/>
      <c r="N79" s="75"/>
      <c r="O79" s="27">
        <v>0</v>
      </c>
    </row>
    <row r="80" spans="1:15" ht="27.75" customHeight="1" x14ac:dyDescent="0.25">
      <c r="A80" s="36" t="s">
        <v>10</v>
      </c>
      <c r="B80" s="37" t="s">
        <v>79</v>
      </c>
      <c r="C80" s="38"/>
      <c r="D80" s="38"/>
      <c r="E80" s="39"/>
      <c r="F80" s="38"/>
      <c r="G80" s="38"/>
      <c r="H80" s="39"/>
      <c r="J80" s="75" t="s">
        <v>10</v>
      </c>
      <c r="K80" s="26" t="s">
        <v>244</v>
      </c>
      <c r="L80" s="26"/>
      <c r="M80" s="26"/>
      <c r="N80" s="26"/>
      <c r="O80" s="27"/>
    </row>
    <row r="81" spans="1:15" ht="27.75" customHeight="1" x14ac:dyDescent="0.25">
      <c r="A81" s="36" t="s">
        <v>10</v>
      </c>
      <c r="B81" s="37" t="s">
        <v>80</v>
      </c>
      <c r="C81" s="38"/>
      <c r="D81" s="38"/>
      <c r="E81" s="39"/>
      <c r="F81" s="38"/>
      <c r="G81" s="38"/>
      <c r="H81" s="39"/>
      <c r="J81" s="75" t="s">
        <v>10</v>
      </c>
      <c r="K81" s="26" t="s">
        <v>245</v>
      </c>
      <c r="L81" s="26"/>
      <c r="M81" s="26"/>
      <c r="N81" s="26"/>
      <c r="O81" s="27"/>
    </row>
    <row r="82" spans="1:15" ht="27.75" customHeight="1" x14ac:dyDescent="0.25">
      <c r="A82" s="36" t="s">
        <v>10</v>
      </c>
      <c r="B82" s="37" t="s">
        <v>81</v>
      </c>
      <c r="C82" s="38"/>
      <c r="D82" s="38"/>
      <c r="E82" s="39"/>
      <c r="F82" s="38"/>
      <c r="G82" s="38"/>
      <c r="H82" s="39"/>
      <c r="J82" s="73" t="s">
        <v>10</v>
      </c>
      <c r="K82" s="19" t="s">
        <v>246</v>
      </c>
      <c r="L82" s="22"/>
      <c r="M82" s="22"/>
      <c r="N82" s="22"/>
      <c r="O82" s="29"/>
    </row>
    <row r="83" spans="1:15" ht="27.75" customHeight="1" x14ac:dyDescent="0.25">
      <c r="A83" s="36" t="s">
        <v>10</v>
      </c>
      <c r="B83" s="37" t="s">
        <v>82</v>
      </c>
      <c r="C83" s="38"/>
      <c r="D83" s="38"/>
      <c r="E83" s="39"/>
      <c r="F83" s="38"/>
      <c r="G83" s="38"/>
      <c r="H83" s="39"/>
      <c r="J83" s="72" t="s">
        <v>8</v>
      </c>
      <c r="K83" s="16" t="s">
        <v>56</v>
      </c>
      <c r="L83" s="22"/>
      <c r="M83" s="22"/>
      <c r="N83" s="22"/>
      <c r="O83" s="29">
        <v>0</v>
      </c>
    </row>
    <row r="84" spans="1:15" ht="27.75" customHeight="1" x14ac:dyDescent="0.25">
      <c r="A84" s="15" t="s">
        <v>8</v>
      </c>
      <c r="B84" s="16" t="s">
        <v>83</v>
      </c>
      <c r="C84" s="17"/>
      <c r="D84" s="17"/>
      <c r="E84" s="14">
        <f>SUM(E85:E87)</f>
        <v>0</v>
      </c>
      <c r="F84" s="17"/>
      <c r="G84" s="17"/>
      <c r="H84" s="14">
        <v>0</v>
      </c>
      <c r="J84" s="73" t="s">
        <v>10</v>
      </c>
      <c r="K84" s="19" t="s">
        <v>247</v>
      </c>
      <c r="L84" s="22"/>
      <c r="M84" s="22"/>
      <c r="N84" s="22"/>
      <c r="O84" s="29"/>
    </row>
    <row r="85" spans="1:15" ht="27.75" customHeight="1" x14ac:dyDescent="0.25">
      <c r="A85" s="36" t="s">
        <v>10</v>
      </c>
      <c r="B85" s="37" t="s">
        <v>84</v>
      </c>
      <c r="C85" s="38"/>
      <c r="D85" s="38"/>
      <c r="E85" s="39"/>
      <c r="F85" s="38"/>
      <c r="G85" s="38"/>
      <c r="H85" s="39"/>
      <c r="J85" s="73" t="s">
        <v>10</v>
      </c>
      <c r="K85" s="19" t="s">
        <v>248</v>
      </c>
      <c r="L85" s="22"/>
      <c r="M85" s="22"/>
      <c r="N85" s="22"/>
      <c r="O85" s="29"/>
    </row>
    <row r="86" spans="1:15" ht="27.75" customHeight="1" x14ac:dyDescent="0.25">
      <c r="A86" s="36" t="s">
        <v>10</v>
      </c>
      <c r="B86" s="37" t="s">
        <v>85</v>
      </c>
      <c r="C86" s="38"/>
      <c r="D86" s="38"/>
      <c r="E86" s="39"/>
      <c r="F86" s="38"/>
      <c r="G86" s="38"/>
      <c r="H86" s="39"/>
      <c r="J86" s="73" t="s">
        <v>10</v>
      </c>
      <c r="K86" s="19" t="s">
        <v>249</v>
      </c>
      <c r="L86" s="22"/>
      <c r="M86" s="22"/>
      <c r="N86" s="22"/>
      <c r="O86" s="29"/>
    </row>
    <row r="87" spans="1:15" ht="27.75" customHeight="1" x14ac:dyDescent="0.25">
      <c r="A87" s="36" t="s">
        <v>10</v>
      </c>
      <c r="B87" s="37" t="s">
        <v>86</v>
      </c>
      <c r="C87" s="38"/>
      <c r="D87" s="38"/>
      <c r="E87" s="39"/>
      <c r="F87" s="38"/>
      <c r="G87" s="38"/>
      <c r="H87" s="39"/>
      <c r="J87" s="73" t="s">
        <v>10</v>
      </c>
      <c r="K87" s="19" t="s">
        <v>250</v>
      </c>
      <c r="L87" s="22"/>
      <c r="M87" s="22"/>
      <c r="N87" s="22"/>
      <c r="O87" s="29"/>
    </row>
    <row r="88" spans="1:15" ht="27.75" customHeight="1" x14ac:dyDescent="0.25">
      <c r="A88" s="15" t="s">
        <v>8</v>
      </c>
      <c r="B88" s="16" t="s">
        <v>87</v>
      </c>
      <c r="C88" s="17"/>
      <c r="D88" s="17"/>
      <c r="E88" s="14">
        <f>SUM(E89:E90)</f>
        <v>0</v>
      </c>
      <c r="F88" s="17"/>
      <c r="G88" s="17"/>
      <c r="H88" s="14">
        <v>0</v>
      </c>
      <c r="J88" s="73" t="s">
        <v>10</v>
      </c>
      <c r="K88" s="19" t="s">
        <v>251</v>
      </c>
      <c r="L88" s="22"/>
      <c r="M88" s="22"/>
      <c r="N88" s="22"/>
      <c r="O88" s="29"/>
    </row>
    <row r="89" spans="1:15" ht="27.75" customHeight="1" x14ac:dyDescent="0.25">
      <c r="A89" s="36" t="s">
        <v>10</v>
      </c>
      <c r="B89" s="37" t="s">
        <v>88</v>
      </c>
      <c r="C89" s="38"/>
      <c r="D89" s="38"/>
      <c r="E89" s="39"/>
      <c r="F89" s="38"/>
      <c r="G89" s="38"/>
      <c r="H89" s="39"/>
      <c r="J89" s="72" t="s">
        <v>8</v>
      </c>
      <c r="K89" s="16" t="s">
        <v>62</v>
      </c>
      <c r="L89" s="22"/>
      <c r="M89" s="22"/>
      <c r="N89" s="22"/>
      <c r="O89" s="29">
        <v>0</v>
      </c>
    </row>
    <row r="90" spans="1:15" ht="27.75" customHeight="1" x14ac:dyDescent="0.25">
      <c r="A90" s="36" t="s">
        <v>10</v>
      </c>
      <c r="B90" s="37" t="s">
        <v>89</v>
      </c>
      <c r="C90" s="38"/>
      <c r="D90" s="38"/>
      <c r="E90" s="39"/>
      <c r="F90" s="38"/>
      <c r="G90" s="38"/>
      <c r="H90" s="39"/>
      <c r="J90" s="73" t="s">
        <v>10</v>
      </c>
      <c r="K90" s="19" t="s">
        <v>252</v>
      </c>
      <c r="L90" s="22"/>
      <c r="M90" s="22"/>
      <c r="N90" s="22"/>
      <c r="O90" s="29"/>
    </row>
    <row r="91" spans="1:15" ht="27.75" customHeight="1" x14ac:dyDescent="0.25">
      <c r="A91" s="11" t="s">
        <v>6</v>
      </c>
      <c r="B91" s="12" t="s">
        <v>90</v>
      </c>
      <c r="C91" s="40"/>
      <c r="D91" s="40"/>
      <c r="E91" s="39">
        <f>+E92+E97+E110+E126</f>
        <v>9623622.3099999987</v>
      </c>
      <c r="F91" s="40"/>
      <c r="G91" s="40"/>
      <c r="H91" s="39">
        <v>9500000</v>
      </c>
      <c r="J91" s="73" t="s">
        <v>10</v>
      </c>
      <c r="K91" s="19" t="s">
        <v>253</v>
      </c>
      <c r="L91" s="22"/>
      <c r="M91" s="22"/>
      <c r="N91" s="22"/>
      <c r="O91" s="29"/>
    </row>
    <row r="92" spans="1:15" ht="27.75" customHeight="1" x14ac:dyDescent="0.25">
      <c r="A92" s="15" t="s">
        <v>8</v>
      </c>
      <c r="B92" s="16" t="s">
        <v>91</v>
      </c>
      <c r="C92" s="17"/>
      <c r="D92" s="17"/>
      <c r="E92" s="14">
        <f>SUM(E93:E96)</f>
        <v>0</v>
      </c>
      <c r="F92" s="17"/>
      <c r="G92" s="17"/>
      <c r="H92" s="14">
        <v>0</v>
      </c>
      <c r="J92" s="73" t="s">
        <v>10</v>
      </c>
      <c r="K92" s="19" t="s">
        <v>254</v>
      </c>
      <c r="L92" s="22"/>
      <c r="M92" s="22"/>
      <c r="N92" s="22"/>
      <c r="O92" s="29"/>
    </row>
    <row r="93" spans="1:15" ht="27.75" customHeight="1" x14ac:dyDescent="0.25">
      <c r="A93" s="36" t="s">
        <v>10</v>
      </c>
      <c r="B93" s="37" t="s">
        <v>92</v>
      </c>
      <c r="C93" s="38"/>
      <c r="D93" s="38"/>
      <c r="E93" s="39"/>
      <c r="F93" s="38"/>
      <c r="G93" s="38"/>
      <c r="H93" s="39"/>
      <c r="J93" s="73" t="s">
        <v>10</v>
      </c>
      <c r="K93" s="19" t="s">
        <v>255</v>
      </c>
      <c r="L93" s="22"/>
      <c r="M93" s="22"/>
      <c r="N93" s="22"/>
      <c r="O93" s="29"/>
    </row>
    <row r="94" spans="1:15" ht="27.75" customHeight="1" x14ac:dyDescent="0.25">
      <c r="A94" s="36" t="s">
        <v>10</v>
      </c>
      <c r="B94" s="37" t="s">
        <v>93</v>
      </c>
      <c r="C94" s="38"/>
      <c r="D94" s="38"/>
      <c r="E94" s="39"/>
      <c r="F94" s="38"/>
      <c r="G94" s="38"/>
      <c r="H94" s="39"/>
      <c r="J94" s="73" t="s">
        <v>10</v>
      </c>
      <c r="K94" s="19" t="s">
        <v>256</v>
      </c>
      <c r="L94" s="22"/>
      <c r="M94" s="22"/>
      <c r="N94" s="22"/>
      <c r="O94" s="29"/>
    </row>
    <row r="95" spans="1:15" ht="27.75" customHeight="1" x14ac:dyDescent="0.25">
      <c r="A95" s="36" t="s">
        <v>10</v>
      </c>
      <c r="B95" s="37" t="s">
        <v>94</v>
      </c>
      <c r="C95" s="38"/>
      <c r="D95" s="38"/>
      <c r="E95" s="39"/>
      <c r="F95" s="38"/>
      <c r="G95" s="38"/>
      <c r="H95" s="39"/>
      <c r="J95" s="73" t="s">
        <v>10</v>
      </c>
      <c r="K95" s="19" t="s">
        <v>257</v>
      </c>
      <c r="L95" s="22"/>
      <c r="M95" s="22"/>
      <c r="N95" s="22"/>
      <c r="O95" s="29"/>
    </row>
    <row r="96" spans="1:15" ht="27.75" customHeight="1" x14ac:dyDescent="0.25">
      <c r="A96" s="36" t="s">
        <v>10</v>
      </c>
      <c r="B96" s="37" t="s">
        <v>95</v>
      </c>
      <c r="C96" s="38"/>
      <c r="D96" s="38"/>
      <c r="E96" s="39"/>
      <c r="F96" s="38"/>
      <c r="G96" s="38"/>
      <c r="H96" s="39"/>
      <c r="J96" s="73" t="s">
        <v>10</v>
      </c>
      <c r="K96" s="19" t="s">
        <v>258</v>
      </c>
      <c r="L96" s="22"/>
      <c r="M96" s="22"/>
      <c r="N96" s="22"/>
      <c r="O96" s="29"/>
    </row>
    <row r="97" spans="1:15" ht="27.75" customHeight="1" x14ac:dyDescent="0.25">
      <c r="A97" s="15" t="s">
        <v>8</v>
      </c>
      <c r="B97" s="16" t="s">
        <v>96</v>
      </c>
      <c r="C97" s="17"/>
      <c r="D97" s="17"/>
      <c r="E97" s="14">
        <f>SUM(E98:E103)+E106+E107+E108+E109</f>
        <v>9623622.3099999987</v>
      </c>
      <c r="F97" s="17"/>
      <c r="G97" s="17"/>
      <c r="H97" s="14">
        <v>9500000</v>
      </c>
      <c r="J97" s="73" t="s">
        <v>10</v>
      </c>
      <c r="K97" s="19" t="s">
        <v>259</v>
      </c>
      <c r="L97" s="22"/>
      <c r="M97" s="22"/>
      <c r="N97" s="22"/>
      <c r="O97" s="29"/>
    </row>
    <row r="98" spans="1:15" ht="27.75" customHeight="1" x14ac:dyDescent="0.25">
      <c r="A98" s="36" t="s">
        <v>10</v>
      </c>
      <c r="B98" s="37" t="s">
        <v>97</v>
      </c>
      <c r="C98" s="38"/>
      <c r="D98" s="38"/>
      <c r="E98" s="39"/>
      <c r="F98" s="38"/>
      <c r="G98" s="38"/>
      <c r="H98" s="39"/>
      <c r="J98" s="73" t="s">
        <v>10</v>
      </c>
      <c r="K98" s="19" t="s">
        <v>260</v>
      </c>
      <c r="L98" s="22"/>
      <c r="M98" s="22"/>
      <c r="N98" s="22"/>
      <c r="O98" s="29"/>
    </row>
    <row r="99" spans="1:15" ht="27.75" customHeight="1" x14ac:dyDescent="0.25">
      <c r="A99" s="36" t="s">
        <v>10</v>
      </c>
      <c r="B99" s="37" t="s">
        <v>98</v>
      </c>
      <c r="C99" s="38"/>
      <c r="D99" s="38"/>
      <c r="E99" s="39"/>
      <c r="F99" s="38"/>
      <c r="G99" s="38"/>
      <c r="H99" s="39"/>
      <c r="J99" s="73" t="s">
        <v>10</v>
      </c>
      <c r="K99" s="19" t="s">
        <v>261</v>
      </c>
      <c r="L99" s="22"/>
      <c r="M99" s="22"/>
      <c r="N99" s="22"/>
      <c r="O99" s="29"/>
    </row>
    <row r="100" spans="1:15" ht="27.75" customHeight="1" x14ac:dyDescent="0.25">
      <c r="A100" s="36" t="s">
        <v>10</v>
      </c>
      <c r="B100" s="37" t="s">
        <v>99</v>
      </c>
      <c r="C100" s="38"/>
      <c r="D100" s="38"/>
      <c r="E100" s="39"/>
      <c r="F100" s="38"/>
      <c r="G100" s="38"/>
      <c r="H100" s="39"/>
      <c r="J100" s="73" t="s">
        <v>10</v>
      </c>
      <c r="K100" s="19" t="s">
        <v>262</v>
      </c>
      <c r="L100" s="22"/>
      <c r="M100" s="22"/>
      <c r="N100" s="22"/>
      <c r="O100" s="29"/>
    </row>
    <row r="101" spans="1:15" ht="27.75" customHeight="1" x14ac:dyDescent="0.25">
      <c r="A101" s="36" t="s">
        <v>10</v>
      </c>
      <c r="B101" s="37" t="s">
        <v>100</v>
      </c>
      <c r="C101" s="38"/>
      <c r="D101" s="38"/>
      <c r="E101" s="39"/>
      <c r="F101" s="38"/>
      <c r="G101" s="38"/>
      <c r="H101" s="39"/>
      <c r="J101" s="73" t="s">
        <v>10</v>
      </c>
      <c r="K101" s="19" t="s">
        <v>263</v>
      </c>
      <c r="L101" s="22"/>
      <c r="M101" s="22"/>
      <c r="N101" s="22"/>
      <c r="O101" s="29"/>
    </row>
    <row r="102" spans="1:15" ht="27.75" customHeight="1" x14ac:dyDescent="0.25">
      <c r="A102" s="36" t="s">
        <v>10</v>
      </c>
      <c r="B102" s="37" t="s">
        <v>101</v>
      </c>
      <c r="C102" s="38"/>
      <c r="D102" s="38"/>
      <c r="E102" s="39"/>
      <c r="F102" s="38"/>
      <c r="G102" s="38"/>
      <c r="H102" s="39"/>
      <c r="J102" s="73" t="s">
        <v>10</v>
      </c>
      <c r="K102" s="19" t="s">
        <v>264</v>
      </c>
      <c r="L102" s="22"/>
      <c r="M102" s="22"/>
      <c r="N102" s="22"/>
      <c r="O102" s="29"/>
    </row>
    <row r="103" spans="1:15" ht="27.75" customHeight="1" x14ac:dyDescent="0.25">
      <c r="A103" s="36" t="s">
        <v>10</v>
      </c>
      <c r="B103" s="37" t="s">
        <v>102</v>
      </c>
      <c r="C103" s="38">
        <f>SUM(C104:C105)</f>
        <v>0</v>
      </c>
      <c r="D103" s="41">
        <f>SUM(D104:D105)</f>
        <v>9623622.3099999987</v>
      </c>
      <c r="E103" s="39">
        <f>SUM(E104:E105)</f>
        <v>9623622.3099999987</v>
      </c>
      <c r="F103" s="38">
        <v>0</v>
      </c>
      <c r="G103" s="41">
        <v>9500000</v>
      </c>
      <c r="H103" s="39">
        <v>9500000</v>
      </c>
      <c r="J103" s="73" t="s">
        <v>10</v>
      </c>
      <c r="K103" s="19" t="s">
        <v>265</v>
      </c>
      <c r="L103" s="22"/>
      <c r="M103" s="22"/>
      <c r="N103" s="22"/>
      <c r="O103" s="29"/>
    </row>
    <row r="104" spans="1:15" ht="27.75" customHeight="1" outlineLevel="1" x14ac:dyDescent="0.25">
      <c r="A104" s="42"/>
      <c r="B104" s="43" t="s">
        <v>103</v>
      </c>
      <c r="C104" s="44"/>
      <c r="D104" s="45">
        <f>+'[1]29 quinques.2016_FAnni Prec'!F5</f>
        <v>5473291.4699999997</v>
      </c>
      <c r="E104" s="46">
        <f>+D104</f>
        <v>5473291.4699999997</v>
      </c>
      <c r="F104" s="44"/>
      <c r="G104" s="45">
        <v>5000000</v>
      </c>
      <c r="H104" s="46">
        <v>5000000</v>
      </c>
      <c r="J104" s="73" t="s">
        <v>10</v>
      </c>
      <c r="K104" s="19" t="s">
        <v>266</v>
      </c>
      <c r="L104" s="22"/>
      <c r="M104" s="22"/>
      <c r="N104" s="22"/>
      <c r="O104" s="29"/>
    </row>
    <row r="105" spans="1:15" ht="27.75" customHeight="1" outlineLevel="1" x14ac:dyDescent="0.25">
      <c r="A105" s="42"/>
      <c r="B105" s="43" t="s">
        <v>104</v>
      </c>
      <c r="C105" s="44"/>
      <c r="D105" s="45">
        <f>+'[1]29 quinques.2016_FAnni Prec'!G5</f>
        <v>4150330.84</v>
      </c>
      <c r="E105" s="46">
        <f>+D105</f>
        <v>4150330.84</v>
      </c>
      <c r="F105" s="44"/>
      <c r="G105" s="45">
        <v>4500000</v>
      </c>
      <c r="H105" s="46">
        <v>4500000</v>
      </c>
      <c r="J105" s="72" t="s">
        <v>8</v>
      </c>
      <c r="K105" s="16" t="s">
        <v>267</v>
      </c>
      <c r="L105" s="22"/>
      <c r="M105" s="22"/>
      <c r="N105" s="22"/>
      <c r="O105" s="29">
        <v>0</v>
      </c>
    </row>
    <row r="106" spans="1:15" ht="27.75" customHeight="1" x14ac:dyDescent="0.25">
      <c r="A106" s="36" t="s">
        <v>10</v>
      </c>
      <c r="B106" s="37" t="s">
        <v>105</v>
      </c>
      <c r="C106" s="38"/>
      <c r="D106" s="38"/>
      <c r="E106" s="39"/>
      <c r="F106" s="38"/>
      <c r="G106" s="38"/>
      <c r="H106" s="39"/>
      <c r="J106" s="73" t="s">
        <v>10</v>
      </c>
      <c r="K106" s="19" t="s">
        <v>268</v>
      </c>
      <c r="L106" s="22"/>
      <c r="M106" s="22"/>
      <c r="N106" s="22"/>
      <c r="O106" s="29"/>
    </row>
    <row r="107" spans="1:15" ht="27.75" customHeight="1" thickBot="1" x14ac:dyDescent="0.3">
      <c r="A107" s="36" t="s">
        <v>10</v>
      </c>
      <c r="B107" s="37" t="s">
        <v>106</v>
      </c>
      <c r="C107" s="38"/>
      <c r="D107" s="38"/>
      <c r="E107" s="39"/>
      <c r="F107" s="38"/>
      <c r="G107" s="38"/>
      <c r="H107" s="39"/>
      <c r="J107" s="73" t="s">
        <v>10</v>
      </c>
      <c r="K107" s="19" t="s">
        <v>269</v>
      </c>
      <c r="L107" s="22"/>
      <c r="M107" s="22"/>
      <c r="N107" s="22"/>
      <c r="O107" s="29"/>
    </row>
    <row r="108" spans="1:15" ht="27.75" customHeight="1" thickTop="1" x14ac:dyDescent="0.25">
      <c r="A108" s="36" t="s">
        <v>10</v>
      </c>
      <c r="B108" s="37" t="s">
        <v>107</v>
      </c>
      <c r="C108" s="38"/>
      <c r="D108" s="47"/>
      <c r="E108" s="39"/>
      <c r="F108" s="38"/>
      <c r="G108" s="47"/>
      <c r="H108" s="39"/>
      <c r="J108" s="77" t="s">
        <v>6</v>
      </c>
      <c r="K108" s="12" t="s">
        <v>270</v>
      </c>
      <c r="L108" s="78"/>
      <c r="M108" s="78"/>
      <c r="N108" s="78"/>
      <c r="O108" s="79">
        <v>0</v>
      </c>
    </row>
    <row r="109" spans="1:15" ht="27.75" customHeight="1" x14ac:dyDescent="0.25">
      <c r="A109" s="36" t="s">
        <v>10</v>
      </c>
      <c r="B109" s="37" t="s">
        <v>108</v>
      </c>
      <c r="C109" s="38"/>
      <c r="D109" s="38"/>
      <c r="E109" s="39"/>
      <c r="F109" s="38"/>
      <c r="G109" s="38"/>
      <c r="H109" s="39"/>
      <c r="J109" s="72" t="s">
        <v>8</v>
      </c>
      <c r="K109" s="16" t="s">
        <v>271</v>
      </c>
      <c r="L109" s="22"/>
      <c r="M109" s="22"/>
      <c r="N109" s="22"/>
      <c r="O109" s="29">
        <v>0</v>
      </c>
    </row>
    <row r="110" spans="1:15" ht="27.75" customHeight="1" x14ac:dyDescent="0.25">
      <c r="A110" s="15" t="s">
        <v>8</v>
      </c>
      <c r="B110" s="16" t="s">
        <v>109</v>
      </c>
      <c r="C110" s="17"/>
      <c r="D110" s="17"/>
      <c r="E110" s="14">
        <f>SUM(E111:E125)</f>
        <v>0</v>
      </c>
      <c r="F110" s="17"/>
      <c r="G110" s="17"/>
      <c r="H110" s="14">
        <v>0</v>
      </c>
      <c r="J110" s="73" t="s">
        <v>10</v>
      </c>
      <c r="K110" s="19" t="s">
        <v>272</v>
      </c>
      <c r="L110" s="22"/>
      <c r="M110" s="22"/>
      <c r="N110" s="22"/>
      <c r="O110" s="29"/>
    </row>
    <row r="111" spans="1:15" ht="27.75" customHeight="1" x14ac:dyDescent="0.25">
      <c r="A111" s="36" t="s">
        <v>10</v>
      </c>
      <c r="B111" s="37" t="s">
        <v>110</v>
      </c>
      <c r="C111" s="38"/>
      <c r="D111" s="38"/>
      <c r="E111" s="39"/>
      <c r="F111" s="38"/>
      <c r="G111" s="38"/>
      <c r="H111" s="39"/>
      <c r="J111" s="73" t="s">
        <v>10</v>
      </c>
      <c r="K111" s="19" t="s">
        <v>273</v>
      </c>
      <c r="L111" s="22"/>
      <c r="M111" s="22"/>
      <c r="N111" s="22"/>
      <c r="O111" s="29"/>
    </row>
    <row r="112" spans="1:15" ht="27.75" customHeight="1" x14ac:dyDescent="0.25">
      <c r="A112" s="36" t="s">
        <v>10</v>
      </c>
      <c r="B112" s="37" t="s">
        <v>111</v>
      </c>
      <c r="C112" s="38"/>
      <c r="D112" s="38"/>
      <c r="E112" s="39"/>
      <c r="F112" s="38"/>
      <c r="G112" s="38"/>
      <c r="H112" s="39"/>
      <c r="J112" s="73" t="s">
        <v>10</v>
      </c>
      <c r="K112" s="19" t="s">
        <v>274</v>
      </c>
      <c r="L112" s="22"/>
      <c r="M112" s="22"/>
      <c r="N112" s="22"/>
      <c r="O112" s="29"/>
    </row>
    <row r="113" spans="1:15" ht="27.75" customHeight="1" x14ac:dyDescent="0.25">
      <c r="A113" s="36" t="s">
        <v>10</v>
      </c>
      <c r="B113" s="37" t="s">
        <v>112</v>
      </c>
      <c r="C113" s="38"/>
      <c r="D113" s="38"/>
      <c r="E113" s="39"/>
      <c r="F113" s="38"/>
      <c r="G113" s="38"/>
      <c r="H113" s="39"/>
      <c r="J113" s="73" t="s">
        <v>10</v>
      </c>
      <c r="K113" s="19" t="s">
        <v>275</v>
      </c>
      <c r="L113" s="22"/>
      <c r="M113" s="22"/>
      <c r="N113" s="22"/>
      <c r="O113" s="29"/>
    </row>
    <row r="114" spans="1:15" ht="27.75" customHeight="1" x14ac:dyDescent="0.25">
      <c r="A114" s="36" t="s">
        <v>10</v>
      </c>
      <c r="B114" s="37" t="s">
        <v>113</v>
      </c>
      <c r="C114" s="38"/>
      <c r="D114" s="38"/>
      <c r="E114" s="39"/>
      <c r="F114" s="38"/>
      <c r="G114" s="38"/>
      <c r="H114" s="39"/>
      <c r="J114" s="72" t="s">
        <v>8</v>
      </c>
      <c r="K114" s="16" t="s">
        <v>276</v>
      </c>
      <c r="L114" s="22"/>
      <c r="M114" s="22"/>
      <c r="N114" s="22"/>
      <c r="O114" s="29">
        <v>0</v>
      </c>
    </row>
    <row r="115" spans="1:15" ht="27.75" customHeight="1" x14ac:dyDescent="0.25">
      <c r="A115" s="36" t="s">
        <v>10</v>
      </c>
      <c r="B115" s="37" t="s">
        <v>114</v>
      </c>
      <c r="C115" s="38"/>
      <c r="D115" s="38"/>
      <c r="E115" s="39"/>
      <c r="F115" s="38"/>
      <c r="G115" s="38"/>
      <c r="H115" s="39"/>
      <c r="J115" s="73" t="s">
        <v>10</v>
      </c>
      <c r="K115" s="19" t="s">
        <v>277</v>
      </c>
      <c r="L115" s="22"/>
      <c r="M115" s="22"/>
      <c r="N115" s="22"/>
      <c r="O115" s="29"/>
    </row>
    <row r="116" spans="1:15" ht="27.75" customHeight="1" x14ac:dyDescent="0.25">
      <c r="A116" s="36" t="s">
        <v>10</v>
      </c>
      <c r="B116" s="37" t="s">
        <v>115</v>
      </c>
      <c r="C116" s="38"/>
      <c r="D116" s="38"/>
      <c r="E116" s="39"/>
      <c r="F116" s="38"/>
      <c r="G116" s="38"/>
      <c r="H116" s="39"/>
      <c r="J116" s="73" t="s">
        <v>10</v>
      </c>
      <c r="K116" s="19" t="s">
        <v>278</v>
      </c>
      <c r="L116" s="22"/>
      <c r="M116" s="22"/>
      <c r="N116" s="22"/>
      <c r="O116" s="29"/>
    </row>
    <row r="117" spans="1:15" ht="27.75" customHeight="1" x14ac:dyDescent="0.25">
      <c r="A117" s="36" t="s">
        <v>10</v>
      </c>
      <c r="B117" s="37" t="s">
        <v>116</v>
      </c>
      <c r="C117" s="38"/>
      <c r="D117" s="38"/>
      <c r="E117" s="39"/>
      <c r="F117" s="38"/>
      <c r="G117" s="38"/>
      <c r="H117" s="39"/>
      <c r="J117" s="73" t="s">
        <v>10</v>
      </c>
      <c r="K117" s="19" t="s">
        <v>279</v>
      </c>
      <c r="L117" s="22"/>
      <c r="M117" s="22"/>
      <c r="N117" s="22"/>
      <c r="O117" s="29"/>
    </row>
    <row r="118" spans="1:15" ht="27.75" customHeight="1" x14ac:dyDescent="0.25">
      <c r="A118" s="36" t="s">
        <v>10</v>
      </c>
      <c r="B118" s="37" t="s">
        <v>117</v>
      </c>
      <c r="C118" s="38"/>
      <c r="D118" s="38"/>
      <c r="E118" s="39"/>
      <c r="F118" s="38"/>
      <c r="G118" s="38"/>
      <c r="H118" s="39"/>
      <c r="J118" s="73" t="s">
        <v>10</v>
      </c>
      <c r="K118" s="19" t="s">
        <v>280</v>
      </c>
      <c r="L118" s="22"/>
      <c r="M118" s="22"/>
      <c r="N118" s="22"/>
      <c r="O118" s="29"/>
    </row>
    <row r="119" spans="1:15" ht="27.75" customHeight="1" x14ac:dyDescent="0.25">
      <c r="A119" s="36" t="s">
        <v>10</v>
      </c>
      <c r="B119" s="37" t="s">
        <v>118</v>
      </c>
      <c r="C119" s="38"/>
      <c r="D119" s="38"/>
      <c r="E119" s="39"/>
      <c r="F119" s="38"/>
      <c r="G119" s="38"/>
      <c r="H119" s="39"/>
      <c r="J119" s="73" t="s">
        <v>10</v>
      </c>
      <c r="K119" s="19" t="s">
        <v>281</v>
      </c>
      <c r="L119" s="22"/>
      <c r="M119" s="22"/>
      <c r="N119" s="22"/>
      <c r="O119" s="29"/>
    </row>
    <row r="120" spans="1:15" ht="27.75" customHeight="1" x14ac:dyDescent="0.25">
      <c r="A120" s="36" t="s">
        <v>10</v>
      </c>
      <c r="B120" s="37" t="s">
        <v>119</v>
      </c>
      <c r="C120" s="38"/>
      <c r="D120" s="38"/>
      <c r="E120" s="39"/>
      <c r="F120" s="38"/>
      <c r="G120" s="38"/>
      <c r="H120" s="39"/>
      <c r="J120" s="73" t="s">
        <v>10</v>
      </c>
      <c r="K120" s="19" t="s">
        <v>282</v>
      </c>
      <c r="L120" s="22"/>
      <c r="M120" s="22"/>
      <c r="N120" s="22"/>
      <c r="O120" s="29"/>
    </row>
    <row r="121" spans="1:15" ht="27.75" customHeight="1" x14ac:dyDescent="0.25">
      <c r="A121" s="36" t="s">
        <v>10</v>
      </c>
      <c r="B121" s="37" t="s">
        <v>120</v>
      </c>
      <c r="C121" s="38"/>
      <c r="D121" s="38"/>
      <c r="E121" s="39"/>
      <c r="F121" s="38"/>
      <c r="G121" s="38"/>
      <c r="H121" s="39"/>
      <c r="J121" s="73" t="s">
        <v>10</v>
      </c>
      <c r="K121" s="19" t="s">
        <v>283</v>
      </c>
      <c r="L121" s="22"/>
      <c r="M121" s="22"/>
      <c r="N121" s="22"/>
      <c r="O121" s="29"/>
    </row>
    <row r="122" spans="1:15" ht="27.75" customHeight="1" x14ac:dyDescent="0.25">
      <c r="A122" s="36" t="s">
        <v>10</v>
      </c>
      <c r="B122" s="37" t="s">
        <v>121</v>
      </c>
      <c r="C122" s="38"/>
      <c r="D122" s="38"/>
      <c r="E122" s="39"/>
      <c r="F122" s="38"/>
      <c r="G122" s="38"/>
      <c r="H122" s="39"/>
      <c r="J122" s="73" t="s">
        <v>10</v>
      </c>
      <c r="K122" s="19" t="s">
        <v>284</v>
      </c>
      <c r="L122" s="22"/>
      <c r="M122" s="22"/>
      <c r="N122" s="22"/>
      <c r="O122" s="29"/>
    </row>
    <row r="123" spans="1:15" ht="27.75" customHeight="1" x14ac:dyDescent="0.25">
      <c r="A123" s="36" t="s">
        <v>10</v>
      </c>
      <c r="B123" s="37" t="s">
        <v>122</v>
      </c>
      <c r="C123" s="38"/>
      <c r="D123" s="38"/>
      <c r="E123" s="39"/>
      <c r="F123" s="38"/>
      <c r="G123" s="38"/>
      <c r="H123" s="39"/>
      <c r="J123" s="73" t="s">
        <v>10</v>
      </c>
      <c r="K123" s="19" t="s">
        <v>285</v>
      </c>
      <c r="L123" s="22"/>
      <c r="M123" s="22"/>
      <c r="N123" s="22"/>
      <c r="O123" s="29"/>
    </row>
    <row r="124" spans="1:15" ht="27.75" customHeight="1" x14ac:dyDescent="0.25">
      <c r="A124" s="36" t="s">
        <v>10</v>
      </c>
      <c r="B124" s="37" t="s">
        <v>123</v>
      </c>
      <c r="C124" s="38"/>
      <c r="D124" s="38"/>
      <c r="E124" s="39"/>
      <c r="F124" s="38"/>
      <c r="G124" s="38"/>
      <c r="H124" s="39"/>
      <c r="J124" s="73" t="s">
        <v>10</v>
      </c>
      <c r="K124" s="19" t="s">
        <v>286</v>
      </c>
      <c r="L124" s="22"/>
      <c r="M124" s="22"/>
      <c r="N124" s="22"/>
      <c r="O124" s="29"/>
    </row>
    <row r="125" spans="1:15" ht="27.75" customHeight="1" x14ac:dyDescent="0.25">
      <c r="A125" s="36" t="s">
        <v>10</v>
      </c>
      <c r="B125" s="37" t="s">
        <v>124</v>
      </c>
      <c r="C125" s="38"/>
      <c r="D125" s="38"/>
      <c r="E125" s="39"/>
      <c r="F125" s="38"/>
      <c r="G125" s="38"/>
      <c r="H125" s="39"/>
      <c r="J125" s="72" t="s">
        <v>8</v>
      </c>
      <c r="K125" s="16" t="s">
        <v>287</v>
      </c>
      <c r="L125" s="22"/>
      <c r="M125" s="22"/>
      <c r="N125" s="22"/>
      <c r="O125" s="29">
        <v>0</v>
      </c>
    </row>
    <row r="126" spans="1:15" ht="27.75" customHeight="1" x14ac:dyDescent="0.25">
      <c r="A126" s="15" t="s">
        <v>8</v>
      </c>
      <c r="B126" s="16" t="s">
        <v>125</v>
      </c>
      <c r="C126" s="17"/>
      <c r="D126" s="17"/>
      <c r="E126" s="14">
        <f>SUM(E127:E133)</f>
        <v>0</v>
      </c>
      <c r="F126" s="17"/>
      <c r="G126" s="17"/>
      <c r="H126" s="14">
        <v>0</v>
      </c>
      <c r="J126" s="73" t="s">
        <v>10</v>
      </c>
      <c r="K126" s="19" t="s">
        <v>288</v>
      </c>
      <c r="L126" s="22"/>
      <c r="M126" s="22"/>
      <c r="N126" s="22"/>
      <c r="O126" s="29"/>
    </row>
    <row r="127" spans="1:15" ht="27.75" customHeight="1" x14ac:dyDescent="0.25">
      <c r="A127" s="36" t="s">
        <v>10</v>
      </c>
      <c r="B127" s="37" t="s">
        <v>126</v>
      </c>
      <c r="C127" s="38"/>
      <c r="D127" s="38"/>
      <c r="E127" s="39"/>
      <c r="F127" s="38"/>
      <c r="G127" s="38"/>
      <c r="H127" s="39"/>
      <c r="J127" s="73" t="s">
        <v>10</v>
      </c>
      <c r="K127" s="19" t="s">
        <v>289</v>
      </c>
      <c r="L127" s="22"/>
      <c r="M127" s="22"/>
      <c r="N127" s="22"/>
      <c r="O127" s="29"/>
    </row>
    <row r="128" spans="1:15" ht="27.75" customHeight="1" x14ac:dyDescent="0.25">
      <c r="A128" s="36" t="s">
        <v>10</v>
      </c>
      <c r="B128" s="37" t="s">
        <v>127</v>
      </c>
      <c r="C128" s="38"/>
      <c r="D128" s="38"/>
      <c r="E128" s="39"/>
      <c r="F128" s="38"/>
      <c r="G128" s="38"/>
      <c r="H128" s="39"/>
      <c r="J128" s="73" t="s">
        <v>10</v>
      </c>
      <c r="K128" s="19" t="s">
        <v>290</v>
      </c>
      <c r="L128" s="22"/>
      <c r="M128" s="22"/>
      <c r="N128" s="22"/>
      <c r="O128" s="29"/>
    </row>
    <row r="129" spans="1:15" ht="27.75" customHeight="1" x14ac:dyDescent="0.25">
      <c r="A129" s="36" t="s">
        <v>10</v>
      </c>
      <c r="B129" s="37" t="s">
        <v>128</v>
      </c>
      <c r="C129" s="38"/>
      <c r="D129" s="38"/>
      <c r="E129" s="39"/>
      <c r="F129" s="38"/>
      <c r="G129" s="38"/>
      <c r="H129" s="39"/>
      <c r="J129" s="73" t="s">
        <v>10</v>
      </c>
      <c r="K129" s="19" t="s">
        <v>291</v>
      </c>
      <c r="L129" s="22"/>
      <c r="M129" s="22"/>
      <c r="N129" s="22"/>
      <c r="O129" s="29"/>
    </row>
    <row r="130" spans="1:15" ht="27.75" customHeight="1" x14ac:dyDescent="0.25">
      <c r="A130" s="36" t="s">
        <v>10</v>
      </c>
      <c r="B130" s="37" t="s">
        <v>129</v>
      </c>
      <c r="C130" s="38"/>
      <c r="D130" s="38"/>
      <c r="E130" s="39"/>
      <c r="F130" s="38"/>
      <c r="G130" s="38"/>
      <c r="H130" s="39"/>
      <c r="J130" s="73" t="s">
        <v>10</v>
      </c>
      <c r="K130" s="19" t="s">
        <v>292</v>
      </c>
      <c r="L130" s="22"/>
      <c r="M130" s="22"/>
      <c r="N130" s="22"/>
      <c r="O130" s="29"/>
    </row>
    <row r="131" spans="1:15" ht="27.75" customHeight="1" x14ac:dyDescent="0.25">
      <c r="A131" s="36" t="s">
        <v>10</v>
      </c>
      <c r="B131" s="37" t="s">
        <v>130</v>
      </c>
      <c r="C131" s="38"/>
      <c r="D131" s="38"/>
      <c r="E131" s="39"/>
      <c r="F131" s="38"/>
      <c r="G131" s="38"/>
      <c r="H131" s="39"/>
      <c r="J131" s="73" t="s">
        <v>10</v>
      </c>
      <c r="K131" s="19" t="s">
        <v>293</v>
      </c>
      <c r="L131" s="22"/>
      <c r="M131" s="22"/>
      <c r="N131" s="22"/>
      <c r="O131" s="29"/>
    </row>
    <row r="132" spans="1:15" ht="27.75" customHeight="1" x14ac:dyDescent="0.25">
      <c r="A132" s="36" t="s">
        <v>10</v>
      </c>
      <c r="B132" s="37" t="s">
        <v>131</v>
      </c>
      <c r="C132" s="38"/>
      <c r="D132" s="38"/>
      <c r="E132" s="39"/>
      <c r="F132" s="38"/>
      <c r="G132" s="38"/>
      <c r="H132" s="39"/>
      <c r="J132" s="73" t="s">
        <v>10</v>
      </c>
      <c r="K132" s="19" t="s">
        <v>294</v>
      </c>
      <c r="L132" s="22"/>
      <c r="M132" s="22"/>
      <c r="N132" s="22"/>
      <c r="O132" s="29"/>
    </row>
    <row r="133" spans="1:15" ht="27.75" customHeight="1" x14ac:dyDescent="0.25">
      <c r="A133" s="36" t="s">
        <v>10</v>
      </c>
      <c r="B133" s="37" t="s">
        <v>132</v>
      </c>
      <c r="C133" s="38"/>
      <c r="D133" s="38"/>
      <c r="E133" s="39"/>
      <c r="F133" s="38"/>
      <c r="G133" s="38"/>
      <c r="H133" s="39"/>
      <c r="J133" s="73" t="s">
        <v>10</v>
      </c>
      <c r="K133" s="19" t="s">
        <v>295</v>
      </c>
      <c r="L133" s="22"/>
      <c r="M133" s="22"/>
      <c r="N133" s="22"/>
      <c r="O133" s="29"/>
    </row>
    <row r="134" spans="1:15" ht="27.75" customHeight="1" x14ac:dyDescent="0.25">
      <c r="A134" s="11" t="s">
        <v>6</v>
      </c>
      <c r="B134" s="12" t="s">
        <v>133</v>
      </c>
      <c r="C134" s="40"/>
      <c r="D134" s="40"/>
      <c r="E134" s="39">
        <f>+E135+E138+E141+E145</f>
        <v>0</v>
      </c>
      <c r="F134" s="40"/>
      <c r="G134" s="40"/>
      <c r="H134" s="39">
        <v>0</v>
      </c>
      <c r="J134" s="73" t="s">
        <v>10</v>
      </c>
      <c r="K134" s="19" t="s">
        <v>296</v>
      </c>
      <c r="L134" s="22"/>
      <c r="M134" s="22"/>
      <c r="N134" s="22"/>
      <c r="O134" s="29"/>
    </row>
    <row r="135" spans="1:15" ht="27.75" customHeight="1" x14ac:dyDescent="0.25">
      <c r="A135" s="15" t="s">
        <v>8</v>
      </c>
      <c r="B135" s="16" t="s">
        <v>134</v>
      </c>
      <c r="C135" s="17"/>
      <c r="D135" s="17"/>
      <c r="E135" s="14">
        <f>SUM(E136:E137)</f>
        <v>0</v>
      </c>
      <c r="F135" s="17"/>
      <c r="G135" s="17"/>
      <c r="H135" s="14">
        <v>0</v>
      </c>
      <c r="J135" s="73" t="s">
        <v>10</v>
      </c>
      <c r="K135" s="19" t="s">
        <v>297</v>
      </c>
      <c r="L135" s="22"/>
      <c r="M135" s="22"/>
      <c r="N135" s="22"/>
      <c r="O135" s="29"/>
    </row>
    <row r="136" spans="1:15" ht="27.75" customHeight="1" x14ac:dyDescent="0.25">
      <c r="A136" s="36" t="s">
        <v>10</v>
      </c>
      <c r="B136" s="37" t="s">
        <v>135</v>
      </c>
      <c r="C136" s="38"/>
      <c r="D136" s="38"/>
      <c r="E136" s="39"/>
      <c r="F136" s="38"/>
      <c r="G136" s="38"/>
      <c r="H136" s="39"/>
      <c r="J136" s="73" t="s">
        <v>10</v>
      </c>
      <c r="K136" s="19" t="s">
        <v>298</v>
      </c>
      <c r="L136" s="22"/>
      <c r="M136" s="22"/>
      <c r="N136" s="22"/>
      <c r="O136" s="29"/>
    </row>
    <row r="137" spans="1:15" ht="27.75" customHeight="1" x14ac:dyDescent="0.25">
      <c r="A137" s="36" t="s">
        <v>10</v>
      </c>
      <c r="B137" s="37" t="s">
        <v>136</v>
      </c>
      <c r="C137" s="38"/>
      <c r="D137" s="38"/>
      <c r="E137" s="39"/>
      <c r="F137" s="38"/>
      <c r="G137" s="38"/>
      <c r="H137" s="39"/>
      <c r="J137" s="73" t="s">
        <v>10</v>
      </c>
      <c r="K137" s="19" t="s">
        <v>299</v>
      </c>
      <c r="L137" s="22"/>
      <c r="M137" s="22"/>
      <c r="N137" s="22"/>
      <c r="O137" s="29"/>
    </row>
    <row r="138" spans="1:15" ht="27.75" customHeight="1" x14ac:dyDescent="0.25">
      <c r="A138" s="15" t="s">
        <v>8</v>
      </c>
      <c r="B138" s="16" t="s">
        <v>137</v>
      </c>
      <c r="C138" s="17"/>
      <c r="D138" s="17"/>
      <c r="E138" s="14">
        <f>SUM(E139:E140)</f>
        <v>0</v>
      </c>
      <c r="F138" s="17"/>
      <c r="G138" s="17"/>
      <c r="H138" s="14">
        <v>0</v>
      </c>
      <c r="J138" s="73" t="s">
        <v>10</v>
      </c>
      <c r="K138" s="19" t="s">
        <v>300</v>
      </c>
      <c r="L138" s="22"/>
      <c r="M138" s="22"/>
      <c r="N138" s="22"/>
      <c r="O138" s="29"/>
    </row>
    <row r="139" spans="1:15" ht="27.75" customHeight="1" x14ac:dyDescent="0.25">
      <c r="A139" s="36" t="s">
        <v>10</v>
      </c>
      <c r="B139" s="37" t="s">
        <v>138</v>
      </c>
      <c r="C139" s="38"/>
      <c r="D139" s="38"/>
      <c r="E139" s="39"/>
      <c r="F139" s="38"/>
      <c r="G139" s="38"/>
      <c r="H139" s="39"/>
      <c r="J139" s="73" t="s">
        <v>10</v>
      </c>
      <c r="K139" s="19" t="s">
        <v>301</v>
      </c>
      <c r="L139" s="22"/>
      <c r="M139" s="22"/>
      <c r="N139" s="22"/>
      <c r="O139" s="29"/>
    </row>
    <row r="140" spans="1:15" ht="27.75" customHeight="1" x14ac:dyDescent="0.25">
      <c r="A140" s="36" t="s">
        <v>10</v>
      </c>
      <c r="B140" s="37" t="s">
        <v>139</v>
      </c>
      <c r="C140" s="38"/>
      <c r="D140" s="38"/>
      <c r="E140" s="39"/>
      <c r="F140" s="38"/>
      <c r="G140" s="38"/>
      <c r="H140" s="39"/>
      <c r="J140" s="73" t="s">
        <v>10</v>
      </c>
      <c r="K140" s="19" t="s">
        <v>302</v>
      </c>
      <c r="L140" s="22"/>
      <c r="M140" s="22"/>
      <c r="N140" s="22"/>
      <c r="O140" s="29"/>
    </row>
    <row r="141" spans="1:15" ht="27.75" customHeight="1" x14ac:dyDescent="0.25">
      <c r="A141" s="15" t="s">
        <v>8</v>
      </c>
      <c r="B141" s="16" t="s">
        <v>140</v>
      </c>
      <c r="C141" s="17"/>
      <c r="D141" s="17"/>
      <c r="E141" s="14">
        <f>SUM(E142:E144)</f>
        <v>0</v>
      </c>
      <c r="F141" s="17"/>
      <c r="G141" s="17"/>
      <c r="H141" s="14">
        <v>0</v>
      </c>
      <c r="J141" s="72" t="s">
        <v>8</v>
      </c>
      <c r="K141" s="16" t="s">
        <v>303</v>
      </c>
      <c r="L141" s="22"/>
      <c r="M141" s="22"/>
      <c r="N141" s="22"/>
      <c r="O141" s="29">
        <v>0</v>
      </c>
    </row>
    <row r="142" spans="1:15" ht="27.75" customHeight="1" x14ac:dyDescent="0.25">
      <c r="A142" s="36" t="s">
        <v>10</v>
      </c>
      <c r="B142" s="37" t="s">
        <v>140</v>
      </c>
      <c r="C142" s="38"/>
      <c r="D142" s="38"/>
      <c r="E142" s="39"/>
      <c r="F142" s="38"/>
      <c r="G142" s="38"/>
      <c r="H142" s="39"/>
      <c r="J142" s="73" t="s">
        <v>10</v>
      </c>
      <c r="K142" s="19" t="s">
        <v>304</v>
      </c>
      <c r="L142" s="22"/>
      <c r="M142" s="22"/>
      <c r="N142" s="22"/>
      <c r="O142" s="29"/>
    </row>
    <row r="143" spans="1:15" ht="27.75" customHeight="1" x14ac:dyDescent="0.25">
      <c r="A143" s="36" t="s">
        <v>10</v>
      </c>
      <c r="B143" s="37" t="s">
        <v>141</v>
      </c>
      <c r="C143" s="38"/>
      <c r="D143" s="38"/>
      <c r="E143" s="39"/>
      <c r="F143" s="38"/>
      <c r="G143" s="38"/>
      <c r="H143" s="39"/>
      <c r="J143" s="73" t="s">
        <v>10</v>
      </c>
      <c r="K143" s="19" t="s">
        <v>305</v>
      </c>
      <c r="L143" s="22"/>
      <c r="M143" s="22"/>
      <c r="N143" s="22"/>
      <c r="O143" s="29"/>
    </row>
    <row r="144" spans="1:15" ht="27.75" customHeight="1" x14ac:dyDescent="0.25">
      <c r="A144" s="36" t="s">
        <v>10</v>
      </c>
      <c r="B144" s="37" t="s">
        <v>142</v>
      </c>
      <c r="C144" s="38"/>
      <c r="D144" s="38"/>
      <c r="E144" s="39"/>
      <c r="F144" s="38"/>
      <c r="G144" s="38"/>
      <c r="H144" s="39"/>
      <c r="J144" s="73" t="s">
        <v>10</v>
      </c>
      <c r="K144" s="19" t="s">
        <v>306</v>
      </c>
      <c r="L144" s="22"/>
      <c r="M144" s="22"/>
      <c r="N144" s="22"/>
      <c r="O144" s="29"/>
    </row>
    <row r="145" spans="1:15" ht="27.75" customHeight="1" x14ac:dyDescent="0.25">
      <c r="A145" s="15" t="s">
        <v>8</v>
      </c>
      <c r="B145" s="16" t="s">
        <v>143</v>
      </c>
      <c r="C145" s="17"/>
      <c r="D145" s="17"/>
      <c r="E145" s="14">
        <f>SUM(E146:E148)</f>
        <v>0</v>
      </c>
      <c r="F145" s="17"/>
      <c r="G145" s="17"/>
      <c r="H145" s="14">
        <v>0</v>
      </c>
      <c r="J145" s="73" t="s">
        <v>10</v>
      </c>
      <c r="K145" s="19" t="s">
        <v>307</v>
      </c>
      <c r="L145" s="22"/>
      <c r="M145" s="22"/>
      <c r="N145" s="22"/>
      <c r="O145" s="29"/>
    </row>
    <row r="146" spans="1:15" ht="27.75" customHeight="1" x14ac:dyDescent="0.25">
      <c r="A146" s="36" t="s">
        <v>10</v>
      </c>
      <c r="B146" s="37" t="s">
        <v>144</v>
      </c>
      <c r="C146" s="38"/>
      <c r="D146" s="38"/>
      <c r="E146" s="39"/>
      <c r="F146" s="38"/>
      <c r="G146" s="38"/>
      <c r="H146" s="39"/>
      <c r="J146" s="73" t="s">
        <v>10</v>
      </c>
      <c r="K146" s="19" t="s">
        <v>308</v>
      </c>
      <c r="L146" s="22"/>
      <c r="M146" s="22"/>
      <c r="N146" s="22"/>
      <c r="O146" s="29"/>
    </row>
    <row r="147" spans="1:15" ht="27.75" customHeight="1" x14ac:dyDescent="0.25">
      <c r="A147" s="36" t="s">
        <v>10</v>
      </c>
      <c r="B147" s="37" t="s">
        <v>145</v>
      </c>
      <c r="C147" s="38"/>
      <c r="D147" s="38"/>
      <c r="E147" s="39"/>
      <c r="F147" s="38"/>
      <c r="G147" s="38"/>
      <c r="H147" s="39"/>
      <c r="J147" s="73" t="s">
        <v>10</v>
      </c>
      <c r="K147" s="19" t="s">
        <v>309</v>
      </c>
      <c r="L147" s="22"/>
      <c r="M147" s="22"/>
      <c r="N147" s="22"/>
      <c r="O147" s="29"/>
    </row>
    <row r="148" spans="1:15" ht="27.75" customHeight="1" thickBot="1" x14ac:dyDescent="0.3">
      <c r="A148" s="36" t="s">
        <v>10</v>
      </c>
      <c r="B148" s="37" t="s">
        <v>146</v>
      </c>
      <c r="C148" s="38"/>
      <c r="D148" s="38"/>
      <c r="E148" s="39"/>
      <c r="F148" s="38"/>
      <c r="G148" s="38"/>
      <c r="H148" s="39"/>
      <c r="J148" s="73" t="s">
        <v>10</v>
      </c>
      <c r="K148" s="19" t="s">
        <v>310</v>
      </c>
      <c r="L148" s="22"/>
      <c r="M148" s="22"/>
      <c r="N148" s="22"/>
      <c r="O148" s="29"/>
    </row>
    <row r="149" spans="1:15" ht="27.75" customHeight="1" thickTop="1" x14ac:dyDescent="0.25">
      <c r="A149" s="11" t="s">
        <v>6</v>
      </c>
      <c r="B149" s="12" t="s">
        <v>147</v>
      </c>
      <c r="C149" s="40"/>
      <c r="D149" s="40"/>
      <c r="E149" s="39"/>
      <c r="F149" s="40"/>
      <c r="G149" s="40"/>
      <c r="H149" s="39"/>
      <c r="J149" s="77" t="s">
        <v>6</v>
      </c>
      <c r="K149" s="12" t="s">
        <v>311</v>
      </c>
      <c r="L149" s="78"/>
      <c r="M149" s="78"/>
      <c r="N149" s="78"/>
      <c r="O149" s="79">
        <v>0</v>
      </c>
    </row>
    <row r="150" spans="1:15" ht="27.75" customHeight="1" x14ac:dyDescent="0.25">
      <c r="A150" s="11" t="s">
        <v>6</v>
      </c>
      <c r="B150" s="12" t="s">
        <v>148</v>
      </c>
      <c r="C150" s="40"/>
      <c r="D150" s="40"/>
      <c r="E150" s="39">
        <f>+E151+E156</f>
        <v>0</v>
      </c>
      <c r="F150" s="40"/>
      <c r="G150" s="40"/>
      <c r="H150" s="39">
        <v>0</v>
      </c>
      <c r="J150" s="72" t="s">
        <v>8</v>
      </c>
      <c r="K150" s="16" t="s">
        <v>312</v>
      </c>
      <c r="L150" s="22"/>
      <c r="M150" s="22"/>
      <c r="N150" s="22"/>
      <c r="O150" s="29">
        <v>0</v>
      </c>
    </row>
    <row r="151" spans="1:15" ht="27.75" customHeight="1" x14ac:dyDescent="0.25">
      <c r="A151" s="15" t="s">
        <v>8</v>
      </c>
      <c r="B151" s="16" t="s">
        <v>149</v>
      </c>
      <c r="C151" s="17"/>
      <c r="D151" s="17"/>
      <c r="E151" s="14">
        <f>SUM(E152:E155)</f>
        <v>0</v>
      </c>
      <c r="F151" s="17"/>
      <c r="G151" s="17"/>
      <c r="H151" s="14">
        <v>0</v>
      </c>
      <c r="J151" s="73" t="s">
        <v>10</v>
      </c>
      <c r="K151" s="19" t="s">
        <v>313</v>
      </c>
      <c r="L151" s="22"/>
      <c r="M151" s="22"/>
      <c r="N151" s="22"/>
      <c r="O151" s="29"/>
    </row>
    <row r="152" spans="1:15" ht="27.75" customHeight="1" x14ac:dyDescent="0.25">
      <c r="A152" s="36" t="s">
        <v>10</v>
      </c>
      <c r="B152" s="37" t="s">
        <v>150</v>
      </c>
      <c r="C152" s="38"/>
      <c r="D152" s="38"/>
      <c r="E152" s="39"/>
      <c r="F152" s="38"/>
      <c r="G152" s="38"/>
      <c r="H152" s="39"/>
      <c r="J152" s="73" t="s">
        <v>10</v>
      </c>
      <c r="K152" s="19" t="s">
        <v>314</v>
      </c>
      <c r="L152" s="22"/>
      <c r="M152" s="22"/>
      <c r="N152" s="22"/>
      <c r="O152" s="29"/>
    </row>
    <row r="153" spans="1:15" ht="27.75" customHeight="1" x14ac:dyDescent="0.25">
      <c r="A153" s="36" t="s">
        <v>10</v>
      </c>
      <c r="B153" s="37" t="s">
        <v>151</v>
      </c>
      <c r="C153" s="38"/>
      <c r="D153" s="38"/>
      <c r="E153" s="39"/>
      <c r="F153" s="38"/>
      <c r="G153" s="38"/>
      <c r="H153" s="39"/>
      <c r="J153" s="72" t="s">
        <v>8</v>
      </c>
      <c r="K153" s="16" t="s">
        <v>315</v>
      </c>
      <c r="L153" s="22"/>
      <c r="M153" s="22"/>
      <c r="N153" s="22"/>
      <c r="O153" s="29">
        <v>0</v>
      </c>
    </row>
    <row r="154" spans="1:15" ht="27.75" customHeight="1" x14ac:dyDescent="0.25">
      <c r="A154" s="36" t="s">
        <v>10</v>
      </c>
      <c r="B154" s="37" t="s">
        <v>152</v>
      </c>
      <c r="C154" s="38"/>
      <c r="D154" s="38"/>
      <c r="E154" s="39"/>
      <c r="F154" s="38"/>
      <c r="G154" s="38"/>
      <c r="H154" s="39"/>
      <c r="J154" s="73" t="s">
        <v>10</v>
      </c>
      <c r="K154" s="19" t="s">
        <v>316</v>
      </c>
      <c r="L154" s="22"/>
      <c r="M154" s="22"/>
      <c r="N154" s="22"/>
      <c r="O154" s="29"/>
    </row>
    <row r="155" spans="1:15" ht="27.75" customHeight="1" x14ac:dyDescent="0.25">
      <c r="A155" s="36" t="s">
        <v>10</v>
      </c>
      <c r="B155" s="37" t="s">
        <v>153</v>
      </c>
      <c r="C155" s="38"/>
      <c r="D155" s="38"/>
      <c r="E155" s="39"/>
      <c r="F155" s="38"/>
      <c r="G155" s="38"/>
      <c r="H155" s="39"/>
      <c r="J155" s="73" t="s">
        <v>10</v>
      </c>
      <c r="K155" s="19" t="s">
        <v>317</v>
      </c>
      <c r="L155" s="22"/>
      <c r="M155" s="22"/>
      <c r="N155" s="22"/>
      <c r="O155" s="29"/>
    </row>
    <row r="156" spans="1:15" ht="27.75" customHeight="1" x14ac:dyDescent="0.25">
      <c r="A156" s="15" t="s">
        <v>8</v>
      </c>
      <c r="B156" s="16" t="s">
        <v>154</v>
      </c>
      <c r="C156" s="17"/>
      <c r="D156" s="17"/>
      <c r="E156" s="14">
        <f>SUM(E157:E162)</f>
        <v>0</v>
      </c>
      <c r="F156" s="17"/>
      <c r="G156" s="17"/>
      <c r="H156" s="14">
        <v>0</v>
      </c>
      <c r="J156" s="72" t="s">
        <v>8</v>
      </c>
      <c r="K156" s="16" t="s">
        <v>318</v>
      </c>
      <c r="L156" s="22"/>
      <c r="M156" s="22"/>
      <c r="N156" s="22"/>
      <c r="O156" s="29">
        <v>0</v>
      </c>
    </row>
    <row r="157" spans="1:15" ht="27.75" customHeight="1" x14ac:dyDescent="0.25">
      <c r="A157" s="36" t="s">
        <v>10</v>
      </c>
      <c r="B157" s="37" t="s">
        <v>155</v>
      </c>
      <c r="C157" s="38"/>
      <c r="D157" s="38"/>
      <c r="E157" s="39"/>
      <c r="F157" s="38"/>
      <c r="G157" s="38"/>
      <c r="H157" s="39"/>
      <c r="J157" s="73" t="s">
        <v>10</v>
      </c>
      <c r="K157" s="19" t="s">
        <v>318</v>
      </c>
      <c r="L157" s="22"/>
      <c r="M157" s="22"/>
      <c r="N157" s="22"/>
      <c r="O157" s="29"/>
    </row>
    <row r="158" spans="1:15" ht="27.75" customHeight="1" x14ac:dyDescent="0.25">
      <c r="A158" s="36" t="s">
        <v>10</v>
      </c>
      <c r="B158" s="37" t="s">
        <v>156</v>
      </c>
      <c r="C158" s="38"/>
      <c r="D158" s="38"/>
      <c r="E158" s="39"/>
      <c r="F158" s="38"/>
      <c r="G158" s="38"/>
      <c r="H158" s="39"/>
      <c r="J158" s="73" t="s">
        <v>10</v>
      </c>
      <c r="K158" s="19" t="s">
        <v>319</v>
      </c>
      <c r="L158" s="22"/>
      <c r="M158" s="22"/>
      <c r="N158" s="22"/>
      <c r="O158" s="29"/>
    </row>
    <row r="159" spans="1:15" ht="27.75" customHeight="1" x14ac:dyDescent="0.25">
      <c r="A159" s="36" t="s">
        <v>10</v>
      </c>
      <c r="B159" s="37" t="s">
        <v>157</v>
      </c>
      <c r="C159" s="38"/>
      <c r="D159" s="38"/>
      <c r="E159" s="39"/>
      <c r="F159" s="38"/>
      <c r="G159" s="38"/>
      <c r="H159" s="39"/>
      <c r="J159" s="73" t="s">
        <v>10</v>
      </c>
      <c r="K159" s="19" t="s">
        <v>320</v>
      </c>
      <c r="L159" s="22"/>
      <c r="M159" s="22"/>
      <c r="N159" s="22"/>
      <c r="O159" s="29"/>
    </row>
    <row r="160" spans="1:15" ht="27.75" customHeight="1" x14ac:dyDescent="0.25">
      <c r="A160" s="36" t="s">
        <v>10</v>
      </c>
      <c r="B160" s="37" t="s">
        <v>158</v>
      </c>
      <c r="C160" s="38"/>
      <c r="D160" s="38"/>
      <c r="E160" s="39"/>
      <c r="F160" s="38"/>
      <c r="G160" s="38"/>
      <c r="H160" s="39"/>
      <c r="J160" s="72" t="s">
        <v>8</v>
      </c>
      <c r="K160" s="16" t="s">
        <v>321</v>
      </c>
      <c r="L160" s="22"/>
      <c r="M160" s="22"/>
      <c r="N160" s="22"/>
      <c r="O160" s="29">
        <v>0</v>
      </c>
    </row>
    <row r="161" spans="1:15" ht="27.75" customHeight="1" x14ac:dyDescent="0.25">
      <c r="A161" s="36" t="s">
        <v>10</v>
      </c>
      <c r="B161" s="37" t="s">
        <v>159</v>
      </c>
      <c r="C161" s="38"/>
      <c r="D161" s="38"/>
      <c r="E161" s="39"/>
      <c r="F161" s="38"/>
      <c r="G161" s="38"/>
      <c r="H161" s="39"/>
      <c r="J161" s="73" t="s">
        <v>10</v>
      </c>
      <c r="K161" s="19" t="s">
        <v>322</v>
      </c>
      <c r="L161" s="22"/>
      <c r="M161" s="22"/>
      <c r="N161" s="22"/>
      <c r="O161" s="29"/>
    </row>
    <row r="162" spans="1:15" ht="27.75" customHeight="1" thickBot="1" x14ac:dyDescent="0.3">
      <c r="A162" s="48" t="s">
        <v>10</v>
      </c>
      <c r="B162" s="49" t="s">
        <v>160</v>
      </c>
      <c r="C162" s="50"/>
      <c r="D162" s="50"/>
      <c r="E162" s="51"/>
      <c r="F162" s="50"/>
      <c r="G162" s="50"/>
      <c r="H162" s="51"/>
      <c r="J162" s="73" t="s">
        <v>10</v>
      </c>
      <c r="K162" s="19" t="s">
        <v>323</v>
      </c>
      <c r="L162" s="22"/>
      <c r="M162" s="22"/>
      <c r="N162" s="22"/>
      <c r="O162" s="29"/>
    </row>
    <row r="163" spans="1:15" ht="27.75" customHeight="1" thickTop="1" thickBot="1" x14ac:dyDescent="0.3">
      <c r="F163" s="7"/>
      <c r="G163" s="7"/>
      <c r="H163" s="7"/>
      <c r="J163" s="73" t="s">
        <v>10</v>
      </c>
      <c r="K163" s="19" t="s">
        <v>324</v>
      </c>
      <c r="L163" s="22"/>
      <c r="M163" s="22"/>
      <c r="N163" s="22"/>
      <c r="O163" s="29"/>
    </row>
    <row r="164" spans="1:15" ht="27.75" customHeight="1" thickTop="1" thickBot="1" x14ac:dyDescent="0.3">
      <c r="A164" s="52"/>
      <c r="B164" s="53" t="s">
        <v>161</v>
      </c>
      <c r="C164" s="54">
        <f>+C12+C23+C28+C51+C18</f>
        <v>482792934.96369272</v>
      </c>
      <c r="D164" s="55"/>
      <c r="E164" s="56">
        <f>+E150+E149+E134+E91+E54+E25+E10+E4</f>
        <v>486939315.47369272</v>
      </c>
      <c r="F164" s="54">
        <v>433771772.03603601</v>
      </c>
      <c r="G164" s="55"/>
      <c r="H164" s="56">
        <v>443234587.99603605</v>
      </c>
      <c r="J164" s="77" t="s">
        <v>6</v>
      </c>
      <c r="K164" s="12" t="s">
        <v>325</v>
      </c>
      <c r="L164" s="78"/>
      <c r="M164" s="78"/>
      <c r="N164" s="78"/>
      <c r="O164" s="79">
        <v>0</v>
      </c>
    </row>
    <row r="165" spans="1:15" ht="27.75" customHeight="1" thickTop="1" x14ac:dyDescent="0.25">
      <c r="C165" s="57"/>
      <c r="F165" s="57"/>
      <c r="G165" s="7"/>
      <c r="H165" s="7"/>
      <c r="J165" s="77" t="s">
        <v>6</v>
      </c>
      <c r="K165" s="12" t="s">
        <v>326</v>
      </c>
      <c r="L165" s="78"/>
      <c r="M165" s="78"/>
      <c r="N165" s="78"/>
      <c r="O165" s="79">
        <v>0</v>
      </c>
    </row>
    <row r="166" spans="1:15" ht="27.75" customHeight="1" x14ac:dyDescent="0.25">
      <c r="A166" s="58"/>
      <c r="C166" s="57"/>
      <c r="E166" s="59">
        <f>+'[1]29.Budget di tesoreria'!G43</f>
        <v>486939314.97957504</v>
      </c>
      <c r="F166" s="57">
        <f>+'[1]29 ter.2016_Gest. Ec. Centro'!P21</f>
        <v>433771772.03603601</v>
      </c>
      <c r="G166" s="7"/>
      <c r="H166" s="59">
        <f>+'[1]29.Budget di tesoreria'!M43</f>
        <v>443274188.03603601</v>
      </c>
      <c r="J166" s="72" t="s">
        <v>8</v>
      </c>
      <c r="K166" s="16" t="s">
        <v>327</v>
      </c>
      <c r="L166" s="22"/>
      <c r="M166" s="22"/>
      <c r="N166" s="22"/>
      <c r="O166" s="29">
        <v>0</v>
      </c>
    </row>
    <row r="167" spans="1:15" ht="27.75" customHeight="1" x14ac:dyDescent="0.25">
      <c r="A167" s="58"/>
      <c r="C167" s="57"/>
      <c r="F167" s="57">
        <f>+F166-F164</f>
        <v>0</v>
      </c>
      <c r="G167" s="7"/>
      <c r="H167" s="7"/>
      <c r="J167" s="73" t="s">
        <v>10</v>
      </c>
      <c r="K167" s="19" t="s">
        <v>328</v>
      </c>
      <c r="L167" s="22"/>
      <c r="M167" s="22"/>
      <c r="N167" s="22"/>
      <c r="O167" s="29"/>
    </row>
    <row r="168" spans="1:15" ht="27.75" customHeight="1" x14ac:dyDescent="0.25">
      <c r="A168" s="58"/>
      <c r="C168" s="57"/>
      <c r="E168" s="8">
        <f>+E164-E166</f>
        <v>0.49411767721176147</v>
      </c>
      <c r="F168" s="57"/>
      <c r="G168" s="7"/>
      <c r="H168" s="8">
        <f>+H164-H166</f>
        <v>-39600.039999961853</v>
      </c>
      <c r="J168" s="73" t="s">
        <v>10</v>
      </c>
      <c r="K168" s="19" t="s">
        <v>329</v>
      </c>
      <c r="L168" s="22"/>
      <c r="M168" s="22"/>
      <c r="N168" s="22"/>
      <c r="O168" s="29"/>
    </row>
    <row r="169" spans="1:15" ht="27.75" customHeight="1" x14ac:dyDescent="0.25">
      <c r="A169" s="58"/>
      <c r="J169" s="73" t="s">
        <v>10</v>
      </c>
      <c r="K169" s="19" t="s">
        <v>330</v>
      </c>
      <c r="L169" s="22"/>
      <c r="M169" s="22"/>
      <c r="N169" s="22"/>
      <c r="O169" s="29"/>
    </row>
    <row r="170" spans="1:15" ht="27.75" customHeight="1" x14ac:dyDescent="0.25">
      <c r="A170" s="58"/>
      <c r="J170" s="73" t="s">
        <v>10</v>
      </c>
      <c r="K170" s="19" t="s">
        <v>331</v>
      </c>
      <c r="L170" s="22"/>
      <c r="M170" s="22"/>
      <c r="N170" s="22"/>
      <c r="O170" s="29"/>
    </row>
    <row r="171" spans="1:15" ht="27.75" customHeight="1" x14ac:dyDescent="0.25">
      <c r="A171" s="58"/>
      <c r="J171" s="72" t="s">
        <v>8</v>
      </c>
      <c r="K171" s="16" t="s">
        <v>332</v>
      </c>
      <c r="L171" s="22"/>
      <c r="M171" s="22"/>
      <c r="N171" s="22"/>
      <c r="O171" s="29">
        <v>0</v>
      </c>
    </row>
    <row r="172" spans="1:15" ht="27.75" customHeight="1" x14ac:dyDescent="0.25">
      <c r="A172" s="58"/>
      <c r="E172" s="8"/>
      <c r="J172" s="73" t="s">
        <v>10</v>
      </c>
      <c r="K172" s="19" t="s">
        <v>333</v>
      </c>
      <c r="L172" s="22"/>
      <c r="M172" s="22"/>
      <c r="N172" s="22"/>
      <c r="O172" s="29"/>
    </row>
    <row r="173" spans="1:15" ht="27.75" customHeight="1" x14ac:dyDescent="0.25">
      <c r="A173" s="58"/>
      <c r="J173" s="73" t="s">
        <v>10</v>
      </c>
      <c r="K173" s="19" t="s">
        <v>334</v>
      </c>
      <c r="L173" s="22"/>
      <c r="M173" s="22"/>
      <c r="N173" s="22"/>
      <c r="O173" s="29"/>
    </row>
    <row r="174" spans="1:15" ht="27.75" customHeight="1" x14ac:dyDescent="0.25">
      <c r="A174" s="58"/>
      <c r="E174" s="7">
        <v>467584296</v>
      </c>
      <c r="J174" s="73" t="s">
        <v>10</v>
      </c>
      <c r="K174" s="19" t="s">
        <v>335</v>
      </c>
      <c r="L174" s="22"/>
      <c r="M174" s="22"/>
      <c r="N174" s="22"/>
      <c r="O174" s="29"/>
    </row>
    <row r="175" spans="1:15" ht="27.75" customHeight="1" x14ac:dyDescent="0.25">
      <c r="E175" s="7">
        <v>7000000</v>
      </c>
      <c r="J175" s="73" t="s">
        <v>10</v>
      </c>
      <c r="K175" s="19" t="s">
        <v>158</v>
      </c>
      <c r="L175" s="22"/>
      <c r="M175" s="22"/>
      <c r="N175" s="22"/>
      <c r="O175" s="29"/>
    </row>
    <row r="176" spans="1:15" ht="27.75" customHeight="1" x14ac:dyDescent="0.25">
      <c r="E176" s="8">
        <f>+E103</f>
        <v>9623622.3099999987</v>
      </c>
      <c r="J176" s="73" t="s">
        <v>10</v>
      </c>
      <c r="K176" s="19" t="s">
        <v>336</v>
      </c>
      <c r="L176" s="22"/>
      <c r="M176" s="22"/>
      <c r="N176" s="22"/>
      <c r="O176" s="29"/>
    </row>
    <row r="177" spans="10:15" ht="27.75" customHeight="1" thickBot="1" x14ac:dyDescent="0.3">
      <c r="J177" s="80" t="s">
        <v>10</v>
      </c>
      <c r="K177" s="49" t="s">
        <v>337</v>
      </c>
      <c r="L177" s="81"/>
      <c r="M177" s="81"/>
      <c r="N177" s="81"/>
      <c r="O177" s="82"/>
    </row>
    <row r="178" spans="10:15" ht="27.75" customHeight="1" thickTop="1" thickBot="1" x14ac:dyDescent="0.3">
      <c r="J178" s="60"/>
      <c r="K178" s="60"/>
      <c r="L178" s="61"/>
      <c r="M178" s="61"/>
      <c r="N178" s="61"/>
      <c r="O178" s="62"/>
    </row>
    <row r="179" spans="10:15" ht="27.75" customHeight="1" thickTop="1" thickBot="1" x14ac:dyDescent="0.3">
      <c r="J179" s="83" t="s">
        <v>6</v>
      </c>
      <c r="K179" s="53" t="s">
        <v>338</v>
      </c>
      <c r="L179" s="84"/>
      <c r="M179" s="84"/>
      <c r="N179" s="84"/>
      <c r="O179" s="85">
        <v>458980651.47682208</v>
      </c>
    </row>
    <row r="180" spans="10:15" ht="27.75" customHeight="1" thickTop="1" thickBot="1" x14ac:dyDescent="0.3">
      <c r="J180" s="60"/>
      <c r="K180" s="60"/>
      <c r="L180" s="61"/>
      <c r="M180" s="61"/>
      <c r="N180" s="61"/>
      <c r="O180" s="62"/>
    </row>
    <row r="181" spans="10:15" ht="27.75" customHeight="1" thickTop="1" thickBot="1" x14ac:dyDescent="0.3">
      <c r="J181" s="83" t="s">
        <v>6</v>
      </c>
      <c r="K181" s="53" t="s">
        <v>339</v>
      </c>
      <c r="L181" s="84"/>
      <c r="M181" s="84"/>
      <c r="N181" s="84"/>
      <c r="O181" s="85">
        <v>-15746063.480786026</v>
      </c>
    </row>
    <row r="182" spans="10:15" ht="27.75" customHeight="1" thickTop="1" x14ac:dyDescent="0.25"/>
  </sheetData>
  <mergeCells count="3">
    <mergeCell ref="A1:E1"/>
    <mergeCell ref="F1:H1"/>
    <mergeCell ref="L3:N3"/>
  </mergeCells>
  <pageMargins left="0.51181102362204722" right="0.51181102362204722" top="0.55118110236220474" bottom="0.55118110236220474" header="0.31496062992125984" footer="0.31496062992125984"/>
  <pageSetup paperSize="9" scale="74" fitToHeight="0" orientation="portrait" r:id="rId1"/>
  <rowBreaks count="2" manualBreakCount="2">
    <brk id="94" max="4" man="1"/>
    <brk id="1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entrate e uscite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Salvitto Raffaela</cp:lastModifiedBy>
  <dcterms:created xsi:type="dcterms:W3CDTF">2019-03-14T15:55:32Z</dcterms:created>
  <dcterms:modified xsi:type="dcterms:W3CDTF">2019-03-14T16:02:20Z</dcterms:modified>
</cp:coreProperties>
</file>